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Denne_projektmappe"/>
  <xr:revisionPtr revIDLastSave="0" documentId="8_{43A06CDA-4742-4893-A70C-6DBAB1DCAF71}" xr6:coauthVersionLast="36" xr6:coauthVersionMax="36" xr10:uidLastSave="{00000000-0000-0000-0000-000000000000}"/>
  <workbookProtection workbookAlgorithmName="SHA-512" workbookHashValue="7r1ELwWFJZ0tMDs3lbOpGkGo9epVRp66a6vgkXLMdo+ctQCn/QkS93fSLcHerIlY4qVEtu8ycwjhSub3a6wLdg==" workbookSaltValue="zMwJQZ9auayuDgY7Va5pjQ==" workbookSpinCount="100000" lockStructure="1"/>
  <bookViews>
    <workbookView xWindow="0" yWindow="0" windowWidth="28800" windowHeight="10905" xr2:uid="{00000000-000D-0000-FFFF-FFFF00000000}"/>
  </bookViews>
  <sheets>
    <sheet name="Forside" sheetId="7" r:id="rId1"/>
    <sheet name="Energisparetiltag" sheetId="8" r:id="rId2"/>
    <sheet name="Tiltag 1" sheetId="11" r:id="rId3"/>
    <sheet name="Tiltag 4" sheetId="33" state="hidden" r:id="rId4"/>
    <sheet name="Nøgletal" sheetId="9" state="hidden" r:id="rId5"/>
  </sheets>
  <externalReferences>
    <externalReference r:id="rId6"/>
  </externalReferences>
  <definedNames>
    <definedName name="_ftn1" localSheetId="4">Nøgletal!#REF!</definedName>
    <definedName name="_ftnref1" localSheetId="4">Nøgletal!#REF!</definedName>
    <definedName name="Branche">#REF!</definedName>
    <definedName name="Kedelliste">#REF!</definedName>
    <definedName name="Manuel">#REF!</definedName>
    <definedName name="Procesenerg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11" l="1"/>
  <c r="N3" i="11" l="1"/>
  <c r="L8" i="11" l="1"/>
  <c r="E30" i="11"/>
  <c r="C14" i="9" s="1"/>
  <c r="C17" i="9" l="1"/>
  <c r="C20" i="9"/>
  <c r="C21" i="9"/>
  <c r="C23" i="9"/>
  <c r="C26" i="9"/>
  <c r="C16" i="9"/>
  <c r="C24" i="9"/>
  <c r="C22" i="9"/>
  <c r="C15" i="9"/>
  <c r="C25" i="9"/>
  <c r="C18" i="9"/>
  <c r="C19" i="9"/>
  <c r="B3" i="11"/>
  <c r="C27" i="9" l="1"/>
  <c r="E21" i="33"/>
  <c r="G24" i="33"/>
  <c r="I20" i="33"/>
  <c r="I22" i="33"/>
  <c r="I23" i="33"/>
  <c r="I40" i="33"/>
  <c r="U32" i="33"/>
  <c r="C28" i="9" l="1"/>
  <c r="C29" i="9" s="1"/>
  <c r="D42" i="11" s="1"/>
  <c r="C20" i="33"/>
  <c r="D35" i="11" l="1"/>
  <c r="O16" i="33"/>
  <c r="I21" i="33" l="1"/>
  <c r="I24" i="33" s="1"/>
  <c r="O17" i="33" s="1"/>
  <c r="D38" i="11" l="1"/>
  <c r="O19" i="33"/>
  <c r="F11" i="11" l="1"/>
  <c r="B11" i="11" s="1"/>
  <c r="R8" i="33" l="1"/>
  <c r="R10" i="33"/>
  <c r="R11" i="33"/>
  <c r="R9" i="33"/>
  <c r="J13" i="33" l="1"/>
  <c r="C39" i="33" l="1"/>
  <c r="J37" i="33" l="1"/>
  <c r="B2" i="33" l="1"/>
  <c r="E20" i="33" l="1"/>
  <c r="C13" i="33" l="1"/>
  <c r="O20" i="33" l="1"/>
  <c r="O23" i="33" s="1"/>
  <c r="F32" i="11" l="1"/>
  <c r="G32" i="11"/>
  <c r="O4" i="8" l="1"/>
  <c r="B2" i="8" l="1"/>
  <c r="D36" i="11"/>
  <c r="D39" i="11"/>
</calcChain>
</file>

<file path=xl/sharedStrings.xml><?xml version="1.0" encoding="utf-8"?>
<sst xmlns="http://schemas.openxmlformats.org/spreadsheetml/2006/main" count="134" uniqueCount="92">
  <si>
    <t>Forside</t>
  </si>
  <si>
    <t>Afgrænsning af standardløsning</t>
  </si>
  <si>
    <t>•</t>
  </si>
  <si>
    <t>Ja</t>
  </si>
  <si>
    <t>Nej</t>
  </si>
  <si>
    <t>Input</t>
  </si>
  <si>
    <t>Resultat</t>
  </si>
  <si>
    <t>MWh/år</t>
  </si>
  <si>
    <t>Energibesparelse pr. år</t>
  </si>
  <si>
    <t>Retur</t>
  </si>
  <si>
    <t>Naturgas</t>
  </si>
  <si>
    <t>Tilskud til energibesparelser og energieffektiviseringer i erhvervsvirksomheder</t>
  </si>
  <si>
    <t>Gule felter skal udfyldes</t>
  </si>
  <si>
    <t>Energiforbrug i efter-situationen</t>
  </si>
  <si>
    <t>Energitype i efter-situationen</t>
  </si>
  <si>
    <t>Energiforbrug i før-situationen</t>
  </si>
  <si>
    <t>Energitype i før-situationen</t>
  </si>
  <si>
    <t>Sådan kommer du i gang</t>
  </si>
  <si>
    <t>Det kan du</t>
  </si>
  <si>
    <r>
      <rPr>
        <b/>
        <sz val="9"/>
        <color theme="1"/>
        <rFont val="Calibri"/>
        <family val="2"/>
        <scheme val="minor"/>
      </rPr>
      <t>1.</t>
    </r>
    <r>
      <rPr>
        <sz val="9"/>
        <color theme="1"/>
        <rFont val="Calibri"/>
        <family val="2"/>
        <scheme val="minor"/>
      </rPr>
      <t xml:space="preserve"> Se hvilke projekter der er indbefattet standardløsningen </t>
    </r>
  </si>
  <si>
    <r>
      <rPr>
        <b/>
        <sz val="9"/>
        <color theme="1"/>
        <rFont val="Calibri"/>
        <family val="2"/>
        <scheme val="minor"/>
      </rPr>
      <t>2.</t>
    </r>
    <r>
      <rPr>
        <sz val="9"/>
        <color theme="1"/>
        <rFont val="Calibri"/>
        <family val="2"/>
        <scheme val="minor"/>
      </rPr>
      <t xml:space="preserve"> Se dokumentationskrav der er gældende for standardløsningen </t>
    </r>
  </si>
  <si>
    <t>Elkedel</t>
  </si>
  <si>
    <t xml:space="preserve"> Specifikke dokumentationskrav til standardløsningen</t>
  </si>
  <si>
    <t xml:space="preserve">Energitype i før-situationen </t>
  </si>
  <si>
    <t>1.</t>
  </si>
  <si>
    <t xml:space="preserve">Energibesparelse </t>
  </si>
  <si>
    <t xml:space="preserve">Brændelstype i før-situationen </t>
  </si>
  <si>
    <t>5.</t>
  </si>
  <si>
    <t>Årsvirkningsgrad[%]</t>
  </si>
  <si>
    <t xml:space="preserve">Ny varmeforsyning i efter-situationen </t>
  </si>
  <si>
    <t>CHR</t>
  </si>
  <si>
    <t xml:space="preserve">Vil energispareprojektet implementeres i en eller flere konventionelle slagtekyllingestalde? </t>
  </si>
  <si>
    <t>Opgørelsesmetode af slagtekyllingebesætningen</t>
  </si>
  <si>
    <t>2.</t>
  </si>
  <si>
    <t>Specifikke dokumentationskrav til standardløsningen</t>
  </si>
  <si>
    <t>3.</t>
  </si>
  <si>
    <t>4.</t>
  </si>
  <si>
    <t>Konventionel</t>
  </si>
  <si>
    <t>ja</t>
  </si>
  <si>
    <t>Er der tale om en fuldudskiftning af den eksisterende brændselskedel?</t>
  </si>
  <si>
    <t>Udskiftes til en varmepumpe, fjernvarme eller en biokedel?</t>
  </si>
  <si>
    <r>
      <rPr>
        <b/>
        <sz val="9"/>
        <color theme="1"/>
        <rFont val="Calibri"/>
        <family val="2"/>
        <scheme val="minor"/>
      </rPr>
      <t xml:space="preserve">3. </t>
    </r>
    <r>
      <rPr>
        <sz val="9"/>
        <color theme="1"/>
        <rFont val="Calibri"/>
        <family val="2"/>
        <scheme val="minor"/>
      </rPr>
      <t xml:space="preserve">Vedlæg den udfyldte standardløsning i ansøgningsskemaet </t>
    </r>
  </si>
  <si>
    <r>
      <t xml:space="preserve">Er brændselskedlen under 1000 kW og  en varmtvandkedel eller en dampkedel? </t>
    </r>
    <r>
      <rPr>
        <strike/>
        <sz val="9"/>
        <rFont val="Verdana"/>
        <family val="2"/>
      </rPr>
      <t>?</t>
    </r>
  </si>
  <si>
    <t>Levetidskategori</t>
  </si>
  <si>
    <t>1.3. Udskiftning af forsynings- service- og procesanlæg</t>
  </si>
  <si>
    <t>Energiforbrug før</t>
  </si>
  <si>
    <t>Energiforbrug efter</t>
  </si>
  <si>
    <t xml:space="preserve">  </t>
  </si>
  <si>
    <t>Beregning af brændselskedlens årsvirkningsgraden ved udskiftningstidspunktet. Hvis brændselstypen er olie eller halm, vælg "olie" eller "halm" i tabellen.</t>
  </si>
  <si>
    <t>4.1</t>
  </si>
  <si>
    <t>Beregning af det årlige varmeforbrug til opvarmning i kyllingestalde</t>
  </si>
  <si>
    <t>5.1</t>
  </si>
  <si>
    <t>Størrelse/varmeydelse på eksisterende varmekilde [kW]</t>
  </si>
  <si>
    <t>Antal</t>
  </si>
  <si>
    <t xml:space="preserve">Standardløsning for belysning </t>
  </si>
  <si>
    <t>Tiltag 1 Udskiftning af belysning</t>
  </si>
  <si>
    <t>Standardløsningskatalog for belysning</t>
  </si>
  <si>
    <t xml:space="preserve">Før-situationen: Nuværende lyskilder  </t>
  </si>
  <si>
    <t>Effekt pr. lyskilde [W]</t>
  </si>
  <si>
    <t>Lyskildetype 2</t>
  </si>
  <si>
    <t>Lyskildetype 4</t>
  </si>
  <si>
    <t xml:space="preserve">Lyskildetype 3 </t>
  </si>
  <si>
    <t xml:space="preserve">Lyskildetype 5 </t>
  </si>
  <si>
    <t>Lyskildetype 6</t>
  </si>
  <si>
    <t>Lyskildetype 7</t>
  </si>
  <si>
    <t>Lyskildetype 8</t>
  </si>
  <si>
    <t>Lyskildetype 9</t>
  </si>
  <si>
    <t>Lyskildetype 10</t>
  </si>
  <si>
    <t>Lyskildetype 11</t>
  </si>
  <si>
    <t xml:space="preserve">Lyskildetype 12 </t>
  </si>
  <si>
    <t xml:space="preserve">Lyskildetyper </t>
  </si>
  <si>
    <t>Brugstid</t>
  </si>
  <si>
    <t xml:space="preserve">Brugstiden </t>
  </si>
  <si>
    <t xml:space="preserve">Branchekategori eller anvendelsesområde </t>
  </si>
  <si>
    <t>Stalde</t>
  </si>
  <si>
    <t xml:space="preserve">Udendørsbelysning </t>
  </si>
  <si>
    <t xml:space="preserve">Konstant drift </t>
  </si>
  <si>
    <t>Svar</t>
  </si>
  <si>
    <t>Timer pr. år</t>
  </si>
  <si>
    <t>Lyskildetype 1</t>
  </si>
  <si>
    <t xml:space="preserve">Resultater </t>
  </si>
  <si>
    <t>8. timers drift pr. dag</t>
  </si>
  <si>
    <t>16. timers drift pr. dag</t>
  </si>
  <si>
    <t>Anvendelseskategorier</t>
  </si>
  <si>
    <t>Anvendelsesområde</t>
  </si>
  <si>
    <t>Indebærer tiltaget udskiftningen af ældre belysning til LED</t>
  </si>
  <si>
    <t xml:space="preserve">Implementeres belysningsprojektet i andet end i bygninger jf. afsnit 3.4 i Vejledning til ansøgning om Erhvervstilskud </t>
  </si>
  <si>
    <r>
      <rPr>
        <b/>
        <sz val="9"/>
        <color theme="1"/>
        <rFont val="Calibri"/>
        <family val="2"/>
        <scheme val="minor"/>
      </rPr>
      <t>1.</t>
    </r>
    <r>
      <rPr>
        <sz val="9"/>
        <color theme="1"/>
        <rFont val="Calibri"/>
        <family val="2"/>
        <scheme val="minor"/>
      </rPr>
      <t xml:space="preserve"> Læs "Vejledning til ansøgning om Erhvervstilskud" afsnit 3.4</t>
    </r>
  </si>
  <si>
    <r>
      <rPr>
        <b/>
        <sz val="9"/>
        <color theme="1"/>
        <rFont val="Calibri"/>
        <family val="2"/>
        <scheme val="minor"/>
      </rPr>
      <t>2.</t>
    </r>
    <r>
      <rPr>
        <sz val="9"/>
        <color theme="1"/>
        <rFont val="Calibri"/>
        <family val="2"/>
        <scheme val="minor"/>
      </rPr>
      <t xml:space="preserve"> Læs om det aktuelle energisparetiltag på fanen "Energisparetiltag"</t>
    </r>
  </si>
  <si>
    <r>
      <t xml:space="preserve">Vær opmærksom på, at denne standardløsning kun omhandler udskiftning af ældre belysning til LED </t>
    </r>
    <r>
      <rPr>
        <b/>
        <i/>
        <u/>
        <sz val="11"/>
        <rFont val="Calibri"/>
        <family val="2"/>
        <scheme val="minor"/>
      </rPr>
      <t>i andet end i bygninger</t>
    </r>
    <r>
      <rPr>
        <i/>
        <sz val="11"/>
        <rFont val="Calibri"/>
        <family val="2"/>
        <scheme val="minor"/>
      </rPr>
      <t>. Bygninger er i den forbindelse defineret som bygninger, hvor indeklimaet reguleres til gavn for bygningens brugere. Dvs. at fx stalde, fryserum og drivhuse ikke defineres som en bygning og er omfattet af denne standardløsning.                                                                                                                                                                                                                                                 Standardløsningen benyttes til at beregne energiforbruget før og efter udskiftningen samt til at fastslå størrelsen af energibesparelsen. Resultaterne fra standardløsningen skal indtastes i ansøgningsskemaet og vedlægges som bilag til ansøgningen.     
Energibesparelser fra belysningstiltag</t>
    </r>
    <r>
      <rPr>
        <b/>
        <i/>
        <sz val="11"/>
        <rFont val="Calibri"/>
        <family val="2"/>
        <scheme val="minor"/>
      </rPr>
      <t xml:space="preserve"> </t>
    </r>
    <r>
      <rPr>
        <i/>
        <sz val="11"/>
        <rFont val="Calibri"/>
        <family val="2"/>
        <scheme val="minor"/>
      </rPr>
      <t xml:space="preserve">i bygninger er </t>
    </r>
    <r>
      <rPr>
        <b/>
        <i/>
        <u/>
        <sz val="11"/>
        <rFont val="Calibri"/>
        <family val="2"/>
        <scheme val="minor"/>
      </rPr>
      <t>ikke omfattet</t>
    </r>
    <r>
      <rPr>
        <i/>
        <u/>
        <sz val="11"/>
        <rFont val="Calibri"/>
        <family val="2"/>
        <scheme val="minor"/>
      </rPr>
      <t xml:space="preserve"> </t>
    </r>
    <r>
      <rPr>
        <i/>
        <sz val="11"/>
        <rFont val="Calibri"/>
        <family val="2"/>
        <scheme val="minor"/>
      </rPr>
      <t xml:space="preserve">af denne standardløsning. Belysningstiltag i bygninger er kun støtteberettigede, hvis følgende krav er opfyldt:
1. Tiltaget medfører en forbedring af bygningens energimæssige ydeevne på mindst 10 % målt i primærenergi sammenlignet med situationen før investeringen.
2. Det oprindelige primærenergibehov og den anslåede forbedring dokumenteres med et gyldigt energimærke.
3. For belysningstiltag i bygninger skal energibesparelser opgøres specifikt og denne standardløsnig kan derfor ikke anvendes.                                             For yderligere information til belysningsprojekter i bygninger henvises til "Vejledning til ansøgning om Erhvervstilskud afsnit 3.6 (Særligt for tiltag i bygnigner)
</t>
    </r>
  </si>
  <si>
    <r>
      <t xml:space="preserve">Denne løsning bruges til at beregne energibesparelser, når man skifter eksisterende belysning til  LED-lyskilder.
For at beregningen kan udføres, skal du: 
1. Angive det antal lyskilder du ønsker udskiftet samt deres effekt. Du kan oplyse op til 12 forskellige typer lyskilder. Bemærk, at der kan være flere lyskilder i samme armatur.                                                                                                                                                                                                                                                        2. Angive </t>
    </r>
    <r>
      <rPr>
        <sz val="11"/>
        <rFont val="Calibri"/>
        <family val="2"/>
        <scheme val="minor"/>
      </rPr>
      <t>anvendelseskategori</t>
    </r>
    <r>
      <rPr>
        <i/>
        <sz val="11"/>
        <rFont val="Calibri"/>
        <family val="2"/>
        <scheme val="minor"/>
      </rPr>
      <t xml:space="preserve">. Energibesparelsen beregnes på baggrund af brugstiden – altså det antal timer, lyset er tændt i området. Brugstiden for anvendelseskategorierne er defineret af Energistyrelsen. 
Hver standardløsning kan kun omfatte:
1. 	én adresse,
2. 	én anvendelseskategori, og
3. 	op til 12 forskellige lyskildetyper. 
Hvis du har belysningsprojekter på eksempelvis flere adresser, skal du udfylde en standardløsning for hver adresse. Resultaterne fra hver standardløsning skal indtastes i ansøgningsskemaets fane 6 og vedlægges som bilag til ansøgningen.                                                                                            
</t>
    </r>
  </si>
  <si>
    <t>Vers. 2  20.02.2025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</si>
</sst>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_-;\-* #,##0_-;_-* &quot;-&quot;??_-;_-@_-"/>
    <numFmt numFmtId="166" formatCode="0.0"/>
    <numFmt numFmtId="167" formatCode="#,##0_ ;\-#,##0\ "/>
    <numFmt numFmtId="168" formatCode="#,##0.0"/>
    <numFmt numFmtId="169" formatCode="0.0000%"/>
  </numFmts>
  <fonts count="60" x14ac:knownFonts="1">
    <font>
      <sz val="11"/>
      <color theme="1"/>
      <name val="Calibri"/>
      <family val="2"/>
      <scheme val="minor"/>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14"/>
      <color theme="9" tint="-0.499984740745262"/>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sz val="11"/>
      <color theme="4" tint="-0.249977111117893"/>
      <name val="Verdana"/>
      <family val="2"/>
    </font>
    <font>
      <b/>
      <sz val="9"/>
      <color theme="1"/>
      <name val="Verdana"/>
      <family val="2"/>
    </font>
    <font>
      <sz val="10"/>
      <color theme="1"/>
      <name val="Verdana"/>
      <family val="2"/>
    </font>
    <font>
      <sz val="10"/>
      <name val="Verdana"/>
      <family val="2"/>
    </font>
    <font>
      <b/>
      <sz val="10"/>
      <color theme="1"/>
      <name val="Verdana"/>
      <family val="2"/>
    </font>
    <font>
      <sz val="9"/>
      <color theme="9" tint="0.79998168889431442"/>
      <name val="Verdana"/>
      <family val="2"/>
    </font>
    <font>
      <sz val="9"/>
      <color theme="0"/>
      <name val="Verdana"/>
      <family val="2"/>
    </font>
    <font>
      <sz val="24"/>
      <color theme="1"/>
      <name val="Verdana"/>
      <family val="2"/>
    </font>
    <font>
      <u/>
      <sz val="20"/>
      <color theme="10"/>
      <name val="Calibri"/>
      <family val="2"/>
      <scheme val="minor"/>
    </font>
    <font>
      <sz val="11"/>
      <color theme="1" tint="0.499984740745262"/>
      <name val="Calibri"/>
      <family val="2"/>
      <scheme val="minor"/>
    </font>
    <font>
      <sz val="11"/>
      <color theme="0"/>
      <name val="Calibri"/>
      <family val="2"/>
      <scheme val="minor"/>
    </font>
    <font>
      <b/>
      <sz val="11"/>
      <color theme="1"/>
      <name val="Verdana"/>
      <family val="2"/>
    </font>
    <font>
      <sz val="10"/>
      <color theme="4" tint="-0.249977111117893"/>
      <name val="Verdana"/>
      <family val="2"/>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b/>
      <sz val="11"/>
      <name val="Verdana"/>
      <family val="2"/>
    </font>
    <font>
      <sz val="11"/>
      <color theme="1"/>
      <name val="Verdana"/>
      <family val="2"/>
    </font>
    <font>
      <sz val="11"/>
      <name val="Verdana"/>
      <family val="2"/>
    </font>
    <font>
      <sz val="11"/>
      <color rgb="FFFF0000"/>
      <name val="Verdana"/>
      <family val="2"/>
    </font>
    <font>
      <u/>
      <sz val="14"/>
      <color theme="10"/>
      <name val="Calibri"/>
      <family val="2"/>
      <scheme val="minor"/>
    </font>
    <font>
      <sz val="12"/>
      <color theme="4" tint="-0.249977111117893"/>
      <name val="Verdana"/>
      <family val="2"/>
    </font>
    <font>
      <b/>
      <sz val="10"/>
      <color theme="9" tint="-0.499984740745262"/>
      <name val="Verdana"/>
      <family val="2"/>
    </font>
    <font>
      <sz val="9"/>
      <color rgb="FFFF0000"/>
      <name val="Verdana"/>
      <family val="2"/>
    </font>
    <font>
      <b/>
      <sz val="9"/>
      <name val="Verdana"/>
      <family val="2"/>
    </font>
    <font>
      <sz val="12"/>
      <color theme="8"/>
      <name val="Verdana"/>
      <family val="2"/>
    </font>
    <font>
      <sz val="24"/>
      <color theme="9" tint="0.59999389629810485"/>
      <name val="Verdana"/>
      <family val="2"/>
    </font>
    <font>
      <sz val="10"/>
      <color theme="9" tint="0.59999389629810485"/>
      <name val="Verdana"/>
      <family val="2"/>
    </font>
    <font>
      <sz val="11"/>
      <color theme="9" tint="0.59999389629810485"/>
      <name val="Calibri"/>
      <family val="2"/>
      <scheme val="minor"/>
    </font>
    <font>
      <sz val="14"/>
      <color theme="9" tint="0.59999389629810485"/>
      <name val="Verdana"/>
      <family val="2"/>
    </font>
    <font>
      <u/>
      <sz val="11"/>
      <color theme="0"/>
      <name val="Calibri"/>
      <family val="2"/>
      <scheme val="minor"/>
    </font>
    <font>
      <strike/>
      <sz val="9"/>
      <name val="Verdana"/>
      <family val="2"/>
    </font>
    <font>
      <b/>
      <sz val="11"/>
      <color theme="9" tint="0.59999389629810485"/>
      <name val="Calibri"/>
      <family val="2"/>
      <scheme val="minor"/>
    </font>
    <font>
      <sz val="11"/>
      <name val="Calibri"/>
      <family val="2"/>
      <scheme val="minor"/>
    </font>
    <font>
      <b/>
      <sz val="11"/>
      <color theme="1"/>
      <name val="Calibri"/>
      <family val="2"/>
      <scheme val="minor"/>
    </font>
    <font>
      <b/>
      <i/>
      <sz val="11"/>
      <name val="Calibri"/>
      <family val="2"/>
      <scheme val="minor"/>
    </font>
    <font>
      <i/>
      <u/>
      <sz val="11"/>
      <name val="Calibri"/>
      <family val="2"/>
      <scheme val="minor"/>
    </font>
    <font>
      <b/>
      <i/>
      <u/>
      <sz val="1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theme="2" tint="-9.9978637043366805E-2"/>
      </left>
      <right/>
      <top/>
      <bottom/>
      <diagonal/>
    </border>
    <border>
      <left/>
      <right/>
      <top/>
      <bottom style="double">
        <color indexed="64"/>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xf numFmtId="0" fontId="4" fillId="0" borderId="0" applyNumberFormat="0" applyFill="0" applyBorder="0" applyAlignment="0" applyProtection="0"/>
  </cellStyleXfs>
  <cellXfs count="245">
    <xf numFmtId="0" fontId="0" fillId="0" borderId="0" xfId="0"/>
    <xf numFmtId="0" fontId="0" fillId="0" borderId="0" xfId="0" applyBorder="1"/>
    <xf numFmtId="0" fontId="5" fillId="2" borderId="0" xfId="4" applyFont="1" applyFill="1" applyBorder="1" applyAlignment="1" applyProtection="1">
      <alignment vertical="center"/>
      <protection hidden="1"/>
    </xf>
    <xf numFmtId="0" fontId="7" fillId="2" borderId="0" xfId="0" applyFont="1" applyFill="1" applyAlignment="1" applyProtection="1">
      <alignment horizontal="right"/>
      <protection hidden="1"/>
    </xf>
    <xf numFmtId="0" fontId="6" fillId="2" borderId="0" xfId="3" applyFont="1" applyFill="1" applyProtection="1">
      <protection hidden="1"/>
    </xf>
    <xf numFmtId="0" fontId="7" fillId="2" borderId="0" xfId="0" applyFont="1" applyFill="1" applyAlignment="1" applyProtection="1">
      <alignment vertical="top" wrapText="1"/>
      <protection hidden="1"/>
    </xf>
    <xf numFmtId="0" fontId="9" fillId="2" borderId="0" xfId="3" applyFont="1" applyFill="1" applyAlignment="1" applyProtection="1">
      <alignment vertical="center" wrapText="1"/>
      <protection hidden="1"/>
    </xf>
    <xf numFmtId="0" fontId="9" fillId="2" borderId="0" xfId="3" applyFont="1" applyFill="1" applyAlignment="1" applyProtection="1">
      <alignment vertical="center"/>
      <protection hidden="1"/>
    </xf>
    <xf numFmtId="0" fontId="7" fillId="2" borderId="0" xfId="0" applyFont="1" applyFill="1" applyAlignment="1" applyProtection="1">
      <alignment horizontal="left" vertical="top"/>
      <protection hidden="1"/>
    </xf>
    <xf numFmtId="0" fontId="11" fillId="2" borderId="0" xfId="0" applyFont="1" applyFill="1" applyAlignment="1" applyProtection="1">
      <alignment horizontal="right"/>
      <protection hidden="1"/>
    </xf>
    <xf numFmtId="0" fontId="6" fillId="2" borderId="0" xfId="3" applyFont="1" applyFill="1" applyBorder="1" applyAlignment="1" applyProtection="1">
      <alignment vertical="center"/>
      <protection hidden="1"/>
    </xf>
    <xf numFmtId="0" fontId="6" fillId="2" borderId="0" xfId="3" applyFont="1" applyFill="1" applyBorder="1" applyProtection="1">
      <protection hidden="1"/>
    </xf>
    <xf numFmtId="0" fontId="30" fillId="2" borderId="0" xfId="0" applyFont="1" applyFill="1" applyProtection="1">
      <protection hidden="1"/>
    </xf>
    <xf numFmtId="0" fontId="2" fillId="2" borderId="0" xfId="0" applyFont="1" applyFill="1" applyProtection="1">
      <protection hidden="1"/>
    </xf>
    <xf numFmtId="0" fontId="30" fillId="2" borderId="0" xfId="0" applyFont="1" applyFill="1" applyAlignment="1" applyProtection="1">
      <protection hidden="1"/>
    </xf>
    <xf numFmtId="0" fontId="2" fillId="2" borderId="0" xfId="0" applyFont="1" applyFill="1" applyAlignment="1" applyProtection="1">
      <alignment horizontal="center" vertical="top" wrapText="1"/>
      <protection hidden="1"/>
    </xf>
    <xf numFmtId="0" fontId="3" fillId="2" borderId="0" xfId="3" applyFont="1" applyFill="1" applyProtection="1">
      <protection hidden="1"/>
    </xf>
    <xf numFmtId="0" fontId="5" fillId="2" borderId="0" xfId="4" applyFont="1" applyFill="1" applyAlignment="1" applyProtection="1">
      <alignment vertical="center"/>
      <protection hidden="1"/>
    </xf>
    <xf numFmtId="0" fontId="8" fillId="2" borderId="0" xfId="3" applyFont="1" applyFill="1" applyProtection="1">
      <protection hidden="1"/>
    </xf>
    <xf numFmtId="0" fontId="7" fillId="2" borderId="0" xfId="0" applyFont="1" applyFill="1" applyAlignment="1" applyProtection="1">
      <alignment horizontal="center" vertical="top"/>
      <protection hidden="1"/>
    </xf>
    <xf numFmtId="0" fontId="9" fillId="2" borderId="0" xfId="3" applyFont="1" applyFill="1" applyProtection="1">
      <protection hidden="1"/>
    </xf>
    <xf numFmtId="0" fontId="9" fillId="2" borderId="0" xfId="3" applyFont="1" applyFill="1" applyAlignment="1" applyProtection="1">
      <alignment horizontal="center" vertical="center" wrapText="1"/>
      <protection hidden="1"/>
    </xf>
    <xf numFmtId="0" fontId="7" fillId="2" borderId="0" xfId="0" applyFont="1" applyFill="1" applyAlignment="1" applyProtection="1">
      <alignment horizontal="left" vertical="center" wrapText="1"/>
      <protection hidden="1"/>
    </xf>
    <xf numFmtId="0" fontId="6" fillId="4" borderId="0" xfId="3" applyFont="1" applyFill="1" applyProtection="1">
      <protection hidden="1"/>
    </xf>
    <xf numFmtId="0" fontId="31" fillId="2" borderId="0" xfId="3" applyFont="1" applyFill="1" applyProtection="1">
      <protection hidden="1"/>
    </xf>
    <xf numFmtId="0" fontId="32" fillId="2" borderId="0" xfId="4" applyFont="1" applyFill="1" applyProtection="1">
      <protection hidden="1"/>
    </xf>
    <xf numFmtId="0" fontId="33" fillId="2" borderId="0" xfId="3" applyFont="1" applyFill="1" applyProtection="1">
      <protection hidden="1"/>
    </xf>
    <xf numFmtId="0" fontId="34" fillId="2" borderId="0" xfId="0" applyFont="1" applyFill="1" applyAlignment="1" applyProtection="1">
      <alignment horizontal="right"/>
      <protection hidden="1"/>
    </xf>
    <xf numFmtId="0" fontId="36" fillId="2" borderId="0" xfId="3" applyFont="1" applyFill="1" applyProtection="1">
      <protection hidden="1"/>
    </xf>
    <xf numFmtId="0" fontId="26" fillId="4" borderId="0" xfId="4" applyFont="1" applyFill="1" applyAlignment="1" applyProtection="1">
      <alignment horizontal="center"/>
      <protection hidden="1"/>
    </xf>
    <xf numFmtId="0" fontId="37" fillId="2" borderId="0" xfId="4" applyFont="1" applyFill="1" applyProtection="1">
      <protection hidden="1"/>
    </xf>
    <xf numFmtId="0" fontId="26" fillId="2" borderId="0" xfId="4" applyFont="1" applyFill="1" applyAlignment="1" applyProtection="1">
      <alignment horizontal="center"/>
      <protection hidden="1"/>
    </xf>
    <xf numFmtId="0" fontId="6" fillId="6" borderId="0" xfId="3" applyFont="1" applyFill="1" applyProtection="1">
      <protection hidden="1"/>
    </xf>
    <xf numFmtId="2" fontId="19" fillId="5" borderId="0" xfId="2" applyNumberFormat="1" applyFont="1" applyFill="1" applyAlignment="1" applyProtection="1">
      <alignment horizontal="center" vertical="center"/>
      <protection hidden="1"/>
    </xf>
    <xf numFmtId="2" fontId="20" fillId="5" borderId="4" xfId="2" applyNumberFormat="1" applyFont="1" applyFill="1" applyBorder="1" applyAlignment="1" applyProtection="1">
      <alignment horizontal="center" vertical="center"/>
      <protection hidden="1"/>
    </xf>
    <xf numFmtId="0" fontId="18" fillId="5" borderId="0" xfId="3" applyFont="1" applyFill="1" applyAlignment="1" applyProtection="1">
      <alignment horizontal="center" vertical="center"/>
      <protection hidden="1"/>
    </xf>
    <xf numFmtId="0" fontId="12" fillId="5" borderId="0" xfId="3" applyFont="1" applyFill="1" applyAlignment="1" applyProtection="1">
      <alignment horizontal="center" vertical="center"/>
      <protection hidden="1"/>
    </xf>
    <xf numFmtId="1" fontId="23" fillId="2" borderId="0" xfId="3" applyNumberFormat="1" applyFont="1" applyFill="1" applyAlignment="1" applyProtection="1">
      <alignment horizontal="right" vertical="center" indent="2"/>
      <protection hidden="1"/>
    </xf>
    <xf numFmtId="0" fontId="25" fillId="2" borderId="0" xfId="4" applyFont="1" applyFill="1" applyAlignment="1" applyProtection="1">
      <alignment vertical="center"/>
      <protection hidden="1"/>
    </xf>
    <xf numFmtId="0" fontId="0" fillId="2" borderId="0" xfId="0" applyFill="1" applyProtection="1">
      <protection hidden="1"/>
    </xf>
    <xf numFmtId="0" fontId="7" fillId="2" borderId="0" xfId="0" applyFont="1" applyFill="1" applyAlignment="1" applyProtection="1">
      <alignment horizontal="right" vertical="top"/>
      <protection hidden="1"/>
    </xf>
    <xf numFmtId="0" fontId="10" fillId="2" borderId="0" xfId="3" applyFont="1" applyFill="1" applyProtection="1">
      <protection hidden="1"/>
    </xf>
    <xf numFmtId="0" fontId="6" fillId="2" borderId="0" xfId="3" quotePrefix="1" applyFont="1" applyFill="1" applyProtection="1">
      <protection hidden="1"/>
    </xf>
    <xf numFmtId="0" fontId="12" fillId="2" borderId="0" xfId="3" applyFont="1" applyFill="1" applyProtection="1">
      <protection hidden="1"/>
    </xf>
    <xf numFmtId="0" fontId="13" fillId="2" borderId="0" xfId="3" applyFont="1" applyFill="1" applyProtection="1">
      <protection hidden="1"/>
    </xf>
    <xf numFmtId="0" fontId="6" fillId="5" borderId="0" xfId="3" applyFont="1" applyFill="1" applyAlignment="1" applyProtection="1">
      <alignment horizontal="center" vertical="center"/>
      <protection hidden="1"/>
    </xf>
    <xf numFmtId="0" fontId="6" fillId="3" borderId="1" xfId="3" applyFont="1" applyFill="1" applyBorder="1" applyAlignment="1" applyProtection="1">
      <alignment horizontal="center" vertical="center"/>
      <protection locked="0" hidden="1"/>
    </xf>
    <xf numFmtId="0" fontId="6" fillId="5" borderId="0" xfId="3" applyFont="1" applyFill="1" applyProtection="1">
      <protection hidden="1"/>
    </xf>
    <xf numFmtId="0" fontId="14" fillId="2" borderId="0" xfId="3" applyFont="1" applyFill="1" applyAlignment="1" applyProtection="1">
      <alignment vertical="center"/>
      <protection hidden="1"/>
    </xf>
    <xf numFmtId="0" fontId="6" fillId="2" borderId="0" xfId="3" applyFont="1" applyFill="1" applyAlignment="1" applyProtection="1">
      <alignment vertical="center"/>
      <protection hidden="1"/>
    </xf>
    <xf numFmtId="0" fontId="15" fillId="2" borderId="0" xfId="3" applyFont="1" applyFill="1" applyProtection="1">
      <protection hidden="1"/>
    </xf>
    <xf numFmtId="0" fontId="38" fillId="5" borderId="0" xfId="3" applyFont="1" applyFill="1" applyAlignment="1" applyProtection="1">
      <alignment horizontal="center" vertical="center"/>
      <protection hidden="1"/>
    </xf>
    <xf numFmtId="0" fontId="27" fillId="5" borderId="0" xfId="3" applyFont="1" applyFill="1" applyAlignment="1" applyProtection="1">
      <alignment horizontal="left" vertical="center"/>
      <protection hidden="1"/>
    </xf>
    <xf numFmtId="0" fontId="16" fillId="5" borderId="0" xfId="3" applyFont="1" applyFill="1" applyAlignment="1" applyProtection="1">
      <alignment horizontal="left" vertical="center"/>
      <protection hidden="1"/>
    </xf>
    <xf numFmtId="0" fontId="9" fillId="5" borderId="0" xfId="3" applyFont="1" applyFill="1" applyAlignment="1" applyProtection="1">
      <alignment horizontal="left" vertical="center"/>
      <protection hidden="1"/>
    </xf>
    <xf numFmtId="0" fontId="18" fillId="5" borderId="0" xfId="3" applyFont="1" applyFill="1" applyAlignment="1" applyProtection="1">
      <alignment horizontal="left" vertical="center"/>
      <protection hidden="1"/>
    </xf>
    <xf numFmtId="0" fontId="28" fillId="5" borderId="0" xfId="3" applyFont="1" applyFill="1" applyAlignment="1" applyProtection="1">
      <alignment horizontal="left" vertical="center"/>
      <protection hidden="1"/>
    </xf>
    <xf numFmtId="0" fontId="39" fillId="5" borderId="0" xfId="3" applyFont="1" applyFill="1" applyAlignment="1" applyProtection="1">
      <alignment horizontal="center" vertical="center"/>
      <protection hidden="1"/>
    </xf>
    <xf numFmtId="0" fontId="6" fillId="5" borderId="0" xfId="3" applyFont="1" applyFill="1" applyAlignment="1" applyProtection="1">
      <alignment vertical="center"/>
      <protection hidden="1"/>
    </xf>
    <xf numFmtId="0" fontId="29" fillId="5" borderId="0" xfId="0" applyFont="1" applyFill="1" applyAlignment="1" applyProtection="1">
      <alignment horizontal="left" vertical="center"/>
      <protection hidden="1"/>
    </xf>
    <xf numFmtId="0" fontId="6" fillId="2" borderId="0" xfId="3" applyFont="1" applyFill="1" applyAlignment="1" applyProtection="1">
      <alignment wrapText="1"/>
      <protection hidden="1"/>
    </xf>
    <xf numFmtId="0" fontId="18" fillId="5" borderId="0" xfId="3" quotePrefix="1" applyFont="1" applyFill="1" applyAlignment="1" applyProtection="1">
      <alignment horizontal="left" vertical="center" wrapText="1"/>
      <protection hidden="1"/>
    </xf>
    <xf numFmtId="0" fontId="0" fillId="2" borderId="0" xfId="0" applyFill="1" applyAlignment="1" applyProtection="1">
      <alignment wrapText="1"/>
      <protection hidden="1"/>
    </xf>
    <xf numFmtId="0" fontId="27" fillId="5" borderId="0" xfId="3" applyFont="1" applyFill="1" applyAlignment="1" applyProtection="1">
      <alignment horizontal="center" vertical="center"/>
      <protection hidden="1"/>
    </xf>
    <xf numFmtId="0" fontId="16" fillId="2" borderId="0" xfId="3" applyFont="1" applyFill="1" applyProtection="1">
      <protection hidden="1"/>
    </xf>
    <xf numFmtId="0" fontId="6" fillId="2" borderId="0" xfId="3" applyFont="1" applyFill="1" applyAlignment="1" applyProtection="1">
      <alignment horizontal="center" vertical="center"/>
      <protection hidden="1"/>
    </xf>
    <xf numFmtId="0" fontId="6" fillId="2" borderId="0" xfId="3" quotePrefix="1" applyFont="1" applyFill="1" applyAlignment="1" applyProtection="1">
      <alignment horizontal="left" wrapText="1"/>
      <protection hidden="1"/>
    </xf>
    <xf numFmtId="0" fontId="6" fillId="5" borderId="0" xfId="3" applyFont="1" applyFill="1" applyAlignment="1" applyProtection="1">
      <alignment horizontal="left" vertical="center" wrapText="1"/>
      <protection hidden="1"/>
    </xf>
    <xf numFmtId="0" fontId="6" fillId="2" borderId="0" xfId="3" quotePrefix="1" applyFont="1" applyFill="1" applyAlignment="1" applyProtection="1">
      <alignment horizontal="left" vertical="center" wrapText="1"/>
      <protection hidden="1"/>
    </xf>
    <xf numFmtId="0" fontId="22" fillId="2" borderId="0" xfId="3" applyFont="1" applyFill="1" applyBorder="1" applyAlignment="1" applyProtection="1">
      <alignment horizontal="center" vertical="center"/>
      <protection hidden="1"/>
    </xf>
    <xf numFmtId="0" fontId="27" fillId="5" borderId="0" xfId="3" applyFont="1" applyFill="1" applyProtection="1">
      <protection hidden="1"/>
    </xf>
    <xf numFmtId="0" fontId="39" fillId="5" borderId="0" xfId="3" applyFont="1" applyFill="1" applyProtection="1">
      <protection hidden="1"/>
    </xf>
    <xf numFmtId="0" fontId="0" fillId="2" borderId="8" xfId="0" applyFill="1" applyBorder="1" applyProtection="1">
      <protection hidden="1"/>
    </xf>
    <xf numFmtId="0" fontId="21" fillId="2" borderId="0" xfId="3" applyFont="1" applyFill="1" applyProtection="1">
      <protection hidden="1"/>
    </xf>
    <xf numFmtId="0" fontId="41" fillId="5" borderId="0" xfId="3" applyFont="1" applyFill="1" applyBorder="1" applyAlignment="1" applyProtection="1">
      <alignment horizontal="left" vertical="center"/>
      <protection hidden="1"/>
    </xf>
    <xf numFmtId="0" fontId="0" fillId="2" borderId="0" xfId="0" applyFill="1" applyBorder="1" applyProtection="1">
      <protection hidden="1"/>
    </xf>
    <xf numFmtId="0" fontId="4" fillId="2" borderId="0" xfId="4" applyFill="1" applyAlignment="1" applyProtection="1">
      <alignment horizontal="center" vertical="top"/>
      <protection hidden="1"/>
    </xf>
    <xf numFmtId="0" fontId="0" fillId="6" borderId="0" xfId="0" applyFill="1" applyProtection="1">
      <protection hidden="1"/>
    </xf>
    <xf numFmtId="0" fontId="0" fillId="2" borderId="0" xfId="0" applyFont="1" applyFill="1" applyProtection="1">
      <protection hidden="1"/>
    </xf>
    <xf numFmtId="0" fontId="18" fillId="5" borderId="0" xfId="1" applyNumberFormat="1" applyFont="1" applyFill="1" applyBorder="1" applyAlignment="1" applyProtection="1">
      <alignment horizontal="center" vertical="center"/>
      <protection hidden="1"/>
    </xf>
    <xf numFmtId="0" fontId="6" fillId="5" borderId="0" xfId="3" applyFont="1" applyFill="1" applyBorder="1" applyAlignment="1" applyProtection="1">
      <alignment vertical="center"/>
      <protection hidden="1"/>
    </xf>
    <xf numFmtId="0" fontId="9" fillId="2" borderId="0" xfId="3" applyFont="1" applyFill="1" applyAlignment="1" applyProtection="1">
      <protection hidden="1"/>
    </xf>
    <xf numFmtId="0" fontId="13" fillId="5" borderId="0" xfId="3" quotePrefix="1" applyFont="1" applyFill="1" applyAlignment="1" applyProtection="1">
      <alignment horizontal="left" vertical="center"/>
      <protection hidden="1"/>
    </xf>
    <xf numFmtId="0" fontId="6" fillId="5" borderId="0" xfId="3" applyFont="1" applyFill="1" applyBorder="1" applyAlignment="1" applyProtection="1">
      <alignment horizontal="left" vertical="center"/>
      <protection hidden="1"/>
    </xf>
    <xf numFmtId="168" fontId="6" fillId="5" borderId="0" xfId="3" applyNumberFormat="1" applyFont="1" applyFill="1" applyAlignment="1" applyProtection="1">
      <alignment vertical="center"/>
      <protection hidden="1"/>
    </xf>
    <xf numFmtId="0" fontId="6" fillId="5" borderId="0" xfId="3" applyFont="1" applyFill="1" applyAlignment="1" applyProtection="1">
      <alignment horizontal="center"/>
      <protection hidden="1"/>
    </xf>
    <xf numFmtId="0" fontId="6" fillId="5" borderId="0" xfId="3" applyFont="1" applyFill="1" applyAlignment="1" applyProtection="1">
      <alignment vertical="center" wrapText="1"/>
      <protection hidden="1"/>
    </xf>
    <xf numFmtId="0" fontId="43" fillId="2" borderId="0" xfId="3" applyFont="1" applyFill="1" applyAlignment="1" applyProtection="1">
      <protection hidden="1"/>
    </xf>
    <xf numFmtId="0" fontId="7" fillId="2" borderId="0" xfId="0" applyFont="1" applyFill="1" applyAlignment="1" applyProtection="1">
      <alignment vertical="center" wrapText="1"/>
      <protection hidden="1"/>
    </xf>
    <xf numFmtId="0" fontId="45" fillId="5" borderId="0" xfId="3" applyFont="1" applyFill="1" applyAlignment="1" applyProtection="1">
      <protection hidden="1"/>
    </xf>
    <xf numFmtId="0" fontId="6" fillId="5" borderId="0" xfId="3" applyFont="1" applyFill="1" applyAlignment="1" applyProtection="1">
      <protection hidden="1"/>
    </xf>
    <xf numFmtId="0" fontId="17" fillId="5" borderId="3" xfId="3" applyFont="1" applyFill="1" applyBorder="1" applyAlignment="1" applyProtection="1">
      <alignment horizontal="left" vertical="center"/>
      <protection hidden="1"/>
    </xf>
    <xf numFmtId="166" fontId="17" fillId="5" borderId="4" xfId="2" applyNumberFormat="1" applyFont="1" applyFill="1" applyBorder="1" applyAlignment="1" applyProtection="1">
      <alignment horizontal="center" vertical="center"/>
      <protection hidden="1"/>
    </xf>
    <xf numFmtId="0" fontId="40" fillId="5" borderId="0" xfId="3" applyFont="1" applyFill="1" applyAlignment="1" applyProtection="1">
      <alignment horizontal="center" vertical="center"/>
      <protection hidden="1"/>
    </xf>
    <xf numFmtId="0" fontId="12" fillId="5" borderId="0" xfId="3" applyFont="1" applyFill="1" applyBorder="1" applyAlignment="1" applyProtection="1">
      <alignment horizontal="center" vertical="center"/>
      <protection hidden="1"/>
    </xf>
    <xf numFmtId="0" fontId="47" fillId="2" borderId="0" xfId="3" applyFont="1" applyFill="1" applyProtection="1">
      <protection hidden="1"/>
    </xf>
    <xf numFmtId="168" fontId="6" fillId="5" borderId="0" xfId="3" applyNumberFormat="1" applyFont="1" applyFill="1" applyAlignment="1" applyProtection="1">
      <alignment horizontal="center" vertical="center"/>
      <protection hidden="1"/>
    </xf>
    <xf numFmtId="0" fontId="48" fillId="5" borderId="0" xfId="3" applyFont="1" applyFill="1" applyAlignment="1" applyProtection="1">
      <alignment horizontal="center" vertical="center"/>
      <protection hidden="1"/>
    </xf>
    <xf numFmtId="0" fontId="12" fillId="5" borderId="0" xfId="3" quotePrefix="1" applyFont="1" applyFill="1" applyBorder="1" applyAlignment="1" applyProtection="1">
      <alignment horizontal="left" vertical="center"/>
      <protection hidden="1"/>
    </xf>
    <xf numFmtId="0" fontId="51" fillId="2" borderId="0" xfId="3" applyFont="1" applyFill="1" applyAlignment="1" applyProtection="1">
      <protection hidden="1"/>
    </xf>
    <xf numFmtId="0" fontId="0" fillId="6" borderId="0" xfId="0" applyFont="1" applyFill="1" applyProtection="1">
      <protection hidden="1"/>
    </xf>
    <xf numFmtId="0" fontId="9" fillId="2" borderId="0" xfId="3" applyFont="1" applyFill="1" applyAlignment="1" applyProtection="1">
      <alignment horizontal="left" vertical="center"/>
      <protection hidden="1"/>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protection hidden="1"/>
    </xf>
    <xf numFmtId="0" fontId="6" fillId="4" borderId="0" xfId="3" applyFont="1" applyFill="1" applyAlignment="1" applyProtection="1">
      <alignment horizontal="center"/>
      <protection hidden="1"/>
    </xf>
    <xf numFmtId="0" fontId="44" fillId="5" borderId="0" xfId="3" applyFont="1" applyFill="1" applyAlignment="1" applyProtection="1">
      <alignment vertical="center"/>
      <protection hidden="1"/>
    </xf>
    <xf numFmtId="0" fontId="14" fillId="2" borderId="0" xfId="3" applyFont="1" applyFill="1" applyAlignment="1" applyProtection="1">
      <alignment horizontal="center" vertical="center"/>
      <protection hidden="1"/>
    </xf>
    <xf numFmtId="1" fontId="15" fillId="2" borderId="0" xfId="3" applyNumberFormat="1" applyFont="1" applyFill="1" applyAlignment="1" applyProtection="1">
      <alignment horizontal="right" vertical="center" indent="2"/>
      <protection hidden="1"/>
    </xf>
    <xf numFmtId="0" fontId="9" fillId="2" borderId="0" xfId="3" applyFont="1" applyFill="1" applyAlignment="1" applyProtection="1">
      <alignment horizontal="left" vertical="center" wrapText="1"/>
      <protection hidden="1"/>
    </xf>
    <xf numFmtId="0" fontId="6" fillId="6" borderId="0" xfId="3" applyFont="1" applyFill="1" applyAlignment="1" applyProtection="1">
      <alignment wrapText="1"/>
      <protection hidden="1"/>
    </xf>
    <xf numFmtId="0" fontId="6" fillId="5" borderId="0" xfId="3" applyFont="1" applyFill="1" applyBorder="1" applyAlignment="1" applyProtection="1">
      <alignment horizontal="center" vertical="center"/>
      <protection hidden="1"/>
    </xf>
    <xf numFmtId="0" fontId="45" fillId="5" borderId="0" xfId="3" applyFont="1" applyFill="1" applyAlignment="1" applyProtection="1">
      <alignment vertical="center"/>
      <protection hidden="1"/>
    </xf>
    <xf numFmtId="167" fontId="6" fillId="3" borderId="1" xfId="2" applyNumberFormat="1" applyFont="1" applyFill="1" applyBorder="1" applyAlignment="1" applyProtection="1">
      <alignment horizontal="center" vertical="center"/>
      <protection locked="0" hidden="1"/>
    </xf>
    <xf numFmtId="0" fontId="13" fillId="5" borderId="0" xfId="3" applyFont="1" applyFill="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0" fontId="13"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3" fillId="5" borderId="0" xfId="3" applyFont="1" applyFill="1" applyBorder="1" applyAlignment="1" applyProtection="1">
      <alignment horizontal="left" vertical="center" wrapText="1"/>
      <protection hidden="1"/>
    </xf>
    <xf numFmtId="0" fontId="9" fillId="2" borderId="0" xfId="3" applyFont="1" applyFill="1" applyBorder="1" applyAlignment="1" applyProtection="1">
      <protection hidden="1"/>
    </xf>
    <xf numFmtId="0" fontId="13" fillId="5" borderId="0" xfId="3" applyFont="1" applyFill="1" applyBorder="1" applyAlignment="1" applyProtection="1">
      <alignment horizontal="center" vertical="center"/>
      <protection hidden="1"/>
    </xf>
    <xf numFmtId="0" fontId="6" fillId="6" borderId="0" xfId="3" applyFont="1" applyFill="1" applyBorder="1" applyProtection="1">
      <protection hidden="1"/>
    </xf>
    <xf numFmtId="0" fontId="6" fillId="6" borderId="0" xfId="3" applyFont="1" applyFill="1" applyAlignment="1" applyProtection="1">
      <alignment horizontal="center"/>
      <protection hidden="1"/>
    </xf>
    <xf numFmtId="0" fontId="13" fillId="3" borderId="1" xfId="3" applyFont="1" applyFill="1" applyBorder="1" applyAlignment="1" applyProtection="1">
      <alignment horizontal="center" vertical="center" wrapText="1"/>
      <protection locked="0" hidden="1"/>
    </xf>
    <xf numFmtId="0" fontId="12" fillId="5" borderId="0" xfId="3" applyFont="1" applyFill="1" applyBorder="1" applyAlignment="1" applyProtection="1">
      <alignment horizontal="center" vertical="center" wrapText="1"/>
      <protection locked="0" hidden="1"/>
    </xf>
    <xf numFmtId="0" fontId="52" fillId="4" borderId="0" xfId="4" applyFont="1" applyFill="1" applyAlignment="1" applyProtection="1">
      <alignment horizontal="center"/>
      <protection hidden="1"/>
    </xf>
    <xf numFmtId="0" fontId="13" fillId="5" borderId="0" xfId="3" quotePrefix="1"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3" fillId="5" borderId="0" xfId="3" quotePrefix="1" applyFont="1" applyFill="1" applyBorder="1" applyAlignment="1" applyProtection="1">
      <alignment horizontal="left" vertical="center"/>
      <protection hidden="1"/>
    </xf>
    <xf numFmtId="0" fontId="18" fillId="5" borderId="0" xfId="0" applyFont="1" applyFill="1" applyAlignment="1" applyProtection="1">
      <alignment horizontal="center" vertical="center"/>
      <protection hidden="1"/>
    </xf>
    <xf numFmtId="0" fontId="18" fillId="5" borderId="0" xfId="0" applyFont="1" applyFill="1" applyAlignment="1" applyProtection="1">
      <alignment horizontal="left" vertical="center"/>
      <protection hidden="1"/>
    </xf>
    <xf numFmtId="0" fontId="9" fillId="5" borderId="0" xfId="3" applyFont="1" applyFill="1" applyAlignment="1" applyProtection="1">
      <protection hidden="1"/>
    </xf>
    <xf numFmtId="0" fontId="9" fillId="5" borderId="5" xfId="3" applyFont="1" applyFill="1" applyBorder="1" applyAlignment="1" applyProtection="1">
      <protection hidden="1"/>
    </xf>
    <xf numFmtId="0" fontId="13" fillId="5" borderId="0"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12" fillId="5" borderId="0" xfId="3" applyFont="1" applyFill="1" applyBorder="1" applyAlignment="1" applyProtection="1">
      <alignment horizontal="left" vertical="center" wrapText="1"/>
      <protection hidden="1"/>
    </xf>
    <xf numFmtId="169" fontId="54" fillId="5" borderId="0" xfId="0" applyNumberFormat="1" applyFont="1" applyFill="1" applyBorder="1" applyAlignment="1" applyProtection="1">
      <alignment horizontal="center" vertical="center"/>
      <protection hidden="1"/>
    </xf>
    <xf numFmtId="0" fontId="12" fillId="5" borderId="0" xfId="3" applyFont="1" applyFill="1" applyAlignment="1" applyProtection="1">
      <alignment horizontal="left" vertical="center" wrapText="1"/>
      <protection hidden="1"/>
    </xf>
    <xf numFmtId="9" fontId="12" fillId="5" borderId="0" xfId="1" applyFont="1" applyFill="1" applyBorder="1" applyAlignment="1" applyProtection="1">
      <alignment horizontal="center" vertical="center" wrapText="1"/>
      <protection hidden="1"/>
    </xf>
    <xf numFmtId="0" fontId="50" fillId="5" borderId="0" xfId="0" applyFont="1" applyFill="1" applyBorder="1" applyAlignment="1" applyProtection="1">
      <alignment horizontal="center" vertical="center"/>
      <protection locked="0" hidden="1"/>
    </xf>
    <xf numFmtId="9" fontId="50" fillId="5" borderId="0" xfId="1" applyFont="1" applyFill="1" applyBorder="1" applyAlignment="1" applyProtection="1">
      <alignment horizontal="center" vertical="center"/>
      <protection locked="0" hidden="1"/>
    </xf>
    <xf numFmtId="0" fontId="13" fillId="5" borderId="0" xfId="3" applyFont="1" applyFill="1" applyProtection="1">
      <protection hidden="1"/>
    </xf>
    <xf numFmtId="4" fontId="12" fillId="5" borderId="0" xfId="3" applyNumberFormat="1" applyFont="1" applyFill="1" applyBorder="1" applyAlignment="1" applyProtection="1">
      <alignment horizontal="center" vertical="center"/>
      <protection hidden="1"/>
    </xf>
    <xf numFmtId="0" fontId="12" fillId="5" borderId="0" xfId="3" applyFont="1" applyFill="1" applyBorder="1" applyAlignment="1" applyProtection="1">
      <alignment horizontal="center" vertical="center"/>
      <protection locked="0"/>
    </xf>
    <xf numFmtId="0" fontId="50" fillId="5" borderId="0" xfId="0" applyFont="1" applyFill="1" applyBorder="1" applyAlignment="1" applyProtection="1">
      <alignment horizontal="center" vertical="center"/>
      <protection locked="0"/>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13" fillId="5" borderId="0" xfId="3" quotePrefix="1" applyFont="1" applyFill="1" applyBorder="1" applyAlignment="1" applyProtection="1">
      <alignment horizontal="left" vertical="center"/>
      <protection hidden="1"/>
    </xf>
    <xf numFmtId="0" fontId="13" fillId="5" borderId="0" xfId="3" applyFont="1" applyFill="1" applyAlignment="1" applyProtection="1">
      <alignment horizontal="center" vertical="center"/>
      <protection hidden="1"/>
    </xf>
    <xf numFmtId="0" fontId="6" fillId="5" borderId="0" xfId="3" applyFont="1" applyFill="1" applyBorder="1" applyAlignment="1" applyProtection="1">
      <alignment horizontal="center" vertical="center"/>
      <protection hidden="1"/>
    </xf>
    <xf numFmtId="0" fontId="55" fillId="3" borderId="1" xfId="0" applyFont="1" applyFill="1" applyBorder="1" applyAlignment="1" applyProtection="1">
      <alignment horizontal="center" vertical="center"/>
      <protection locked="0"/>
    </xf>
    <xf numFmtId="0" fontId="55" fillId="5" borderId="0" xfId="0" applyFont="1" applyFill="1" applyBorder="1" applyAlignment="1" applyProtection="1">
      <alignment vertical="center"/>
      <protection locked="0"/>
    </xf>
    <xf numFmtId="0" fontId="13" fillId="5" borderId="0" xfId="3" applyFont="1" applyFill="1" applyBorder="1" applyAlignment="1" applyProtection="1">
      <alignment vertical="center"/>
      <protection hidden="1"/>
    </xf>
    <xf numFmtId="0" fontId="21" fillId="2" borderId="0" xfId="3" applyFont="1" applyFill="1" applyBorder="1" applyAlignment="1" applyProtection="1">
      <alignment vertical="center"/>
      <protection hidden="1"/>
    </xf>
    <xf numFmtId="0" fontId="12" fillId="5" borderId="0" xfId="3" applyFont="1" applyFill="1" applyBorder="1" applyAlignment="1" applyProtection="1">
      <alignment vertical="center" wrapText="1"/>
      <protection hidden="1"/>
    </xf>
    <xf numFmtId="3" fontId="18" fillId="3" borderId="1" xfId="2" applyNumberFormat="1" applyFont="1" applyFill="1" applyBorder="1" applyAlignment="1" applyProtection="1">
      <alignment horizontal="center" vertical="center"/>
      <protection locked="0" hidden="1"/>
    </xf>
    <xf numFmtId="0" fontId="18" fillId="3" borderId="1" xfId="1" applyNumberFormat="1" applyFont="1" applyFill="1" applyBorder="1" applyAlignment="1" applyProtection="1">
      <alignment horizontal="center" vertical="center"/>
      <protection locked="0" hidden="1"/>
    </xf>
    <xf numFmtId="0" fontId="18" fillId="3" borderId="1" xfId="3" applyFont="1" applyFill="1" applyBorder="1" applyAlignment="1" applyProtection="1">
      <alignment horizontal="center" vertical="center"/>
      <protection locked="0" hidden="1"/>
    </xf>
    <xf numFmtId="3" fontId="18" fillId="3" borderId="1" xfId="2" applyNumberFormat="1" applyFont="1" applyFill="1" applyBorder="1" applyAlignment="1" applyProtection="1">
      <alignment vertical="center"/>
      <protection locked="0" hidden="1"/>
    </xf>
    <xf numFmtId="0" fontId="18" fillId="3" borderId="1" xfId="1" applyNumberFormat="1" applyFont="1" applyFill="1" applyBorder="1" applyAlignment="1" applyProtection="1">
      <alignment vertical="center"/>
      <protection locked="0" hidden="1"/>
    </xf>
    <xf numFmtId="0" fontId="38" fillId="5" borderId="0" xfId="3" applyFont="1" applyFill="1" applyBorder="1" applyAlignment="1" applyProtection="1">
      <alignment horizontal="center" vertical="center"/>
      <protection hidden="1"/>
    </xf>
    <xf numFmtId="0" fontId="39" fillId="5" borderId="0" xfId="3" applyFont="1" applyFill="1" applyAlignment="1" applyProtection="1">
      <alignment horizontal="center" vertical="center" wrapText="1"/>
      <protection hidden="1"/>
    </xf>
    <xf numFmtId="0" fontId="56" fillId="0" borderId="0" xfId="0" applyFont="1"/>
    <xf numFmtId="0" fontId="0" fillId="0" borderId="9" xfId="0" applyBorder="1"/>
    <xf numFmtId="2" fontId="0" fillId="0" borderId="0" xfId="0" applyNumberFormat="1"/>
    <xf numFmtId="2" fontId="0" fillId="0" borderId="9" xfId="0" applyNumberFormat="1" applyBorder="1"/>
    <xf numFmtId="0" fontId="0" fillId="5" borderId="0" xfId="0" applyFill="1" applyProtection="1">
      <protection hidden="1"/>
    </xf>
    <xf numFmtId="0" fontId="20" fillId="5" borderId="4" xfId="3" applyFont="1" applyFill="1" applyBorder="1" applyAlignment="1" applyProtection="1">
      <alignment horizontal="center" vertical="center"/>
      <protection hidden="1"/>
    </xf>
    <xf numFmtId="0" fontId="0" fillId="5" borderId="5" xfId="0" applyFill="1" applyBorder="1" applyProtection="1">
      <protection hidden="1"/>
    </xf>
    <xf numFmtId="0" fontId="2" fillId="2" borderId="0" xfId="0" applyFont="1" applyFill="1" applyAlignment="1" applyProtection="1">
      <alignment horizontal="left" vertical="top" wrapText="1"/>
      <protection hidden="1"/>
    </xf>
    <xf numFmtId="0" fontId="6" fillId="2" borderId="0" xfId="3"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vertical="center" wrapText="1"/>
      <protection hidden="1"/>
    </xf>
    <xf numFmtId="0" fontId="39" fillId="5" borderId="0" xfId="3" applyFont="1" applyFill="1" applyAlignment="1" applyProtection="1">
      <alignment horizontal="left" vertical="center" wrapText="1"/>
      <protection hidden="1"/>
    </xf>
    <xf numFmtId="0" fontId="39" fillId="5" borderId="0" xfId="3" applyFont="1" applyFill="1" applyAlignment="1" applyProtection="1">
      <alignment horizontal="left" vertical="center"/>
      <protection hidden="1"/>
    </xf>
    <xf numFmtId="0" fontId="18" fillId="5" borderId="0" xfId="3" quotePrefix="1" applyFont="1" applyFill="1" applyAlignment="1" applyProtection="1">
      <alignment horizontal="left" vertical="center"/>
      <protection hidden="1"/>
    </xf>
    <xf numFmtId="0" fontId="9" fillId="2" borderId="0" xfId="3" applyFont="1" applyFill="1" applyAlignment="1" applyProtection="1">
      <alignment horizontal="left" vertical="center"/>
      <protection hidden="1"/>
    </xf>
    <xf numFmtId="0" fontId="9" fillId="2" borderId="0" xfId="3" applyFont="1" applyFill="1" applyBorder="1" applyAlignment="1" applyProtection="1">
      <alignment horizontal="left"/>
      <protection hidden="1"/>
    </xf>
    <xf numFmtId="0" fontId="13" fillId="2" borderId="0" xfId="3" applyFont="1" applyFill="1" applyBorder="1" applyProtection="1">
      <protection hidden="1"/>
    </xf>
    <xf numFmtId="0" fontId="6" fillId="2" borderId="0" xfId="3" quotePrefix="1" applyFont="1" applyFill="1" applyBorder="1" applyAlignment="1" applyProtection="1">
      <alignment horizontal="left" vertical="center"/>
      <protection hidden="1"/>
    </xf>
    <xf numFmtId="0" fontId="13" fillId="2" borderId="0" xfId="3" applyFont="1" applyFill="1" applyBorder="1" applyAlignment="1" applyProtection="1">
      <alignment horizontal="center" vertical="center"/>
      <protection hidden="1"/>
    </xf>
    <xf numFmtId="0" fontId="6" fillId="2" borderId="0" xfId="3" applyFont="1" applyFill="1" applyBorder="1" applyAlignment="1" applyProtection="1">
      <alignment horizontal="left" vertical="center"/>
      <protection hidden="1"/>
    </xf>
    <xf numFmtId="0" fontId="14" fillId="2" borderId="0" xfId="3" applyFont="1" applyFill="1" applyBorder="1" applyProtection="1">
      <protection hidden="1"/>
    </xf>
    <xf numFmtId="0" fontId="15" fillId="2" borderId="0" xfId="3" applyFont="1" applyFill="1" applyBorder="1" applyProtection="1">
      <protection hidden="1"/>
    </xf>
    <xf numFmtId="0" fontId="9" fillId="2" borderId="0" xfId="3" applyFont="1" applyFill="1" applyBorder="1" applyAlignment="1" applyProtection="1">
      <alignment horizontal="left" vertical="center"/>
      <protection hidden="1"/>
    </xf>
    <xf numFmtId="0" fontId="6" fillId="2" borderId="0" xfId="3" applyFont="1" applyFill="1" applyBorder="1" applyAlignment="1" applyProtection="1">
      <alignment horizontal="left"/>
      <protection hidden="1"/>
    </xf>
    <xf numFmtId="0" fontId="17" fillId="2" borderId="0" xfId="3" applyFont="1" applyFill="1" applyBorder="1" applyAlignment="1" applyProtection="1">
      <alignment horizontal="left" vertical="center"/>
      <protection hidden="1"/>
    </xf>
    <xf numFmtId="0" fontId="42" fillId="2" borderId="0" xfId="4" applyFont="1" applyFill="1" applyProtection="1">
      <protection hidden="1"/>
    </xf>
    <xf numFmtId="0" fontId="33" fillId="6" borderId="0" xfId="3" applyFont="1" applyFill="1" applyProtection="1">
      <protection hidden="1"/>
    </xf>
    <xf numFmtId="0" fontId="18" fillId="3" borderId="0" xfId="3" applyFont="1" applyFill="1" applyAlignment="1" applyProtection="1">
      <alignment vertical="center"/>
      <protection hidden="1"/>
    </xf>
    <xf numFmtId="0" fontId="49" fillId="5" borderId="6" xfId="0" applyFont="1" applyFill="1" applyBorder="1" applyAlignment="1" applyProtection="1">
      <alignment horizontal="center" vertical="center"/>
      <protection hidden="1"/>
    </xf>
    <xf numFmtId="0" fontId="2" fillId="2" borderId="0" xfId="0" applyFont="1" applyFill="1" applyAlignment="1" applyProtection="1">
      <alignment horizontal="left" vertical="center" wrapText="1"/>
      <protection hidden="1"/>
    </xf>
    <xf numFmtId="0" fontId="2" fillId="2" borderId="0" xfId="0" applyFont="1" applyFill="1" applyAlignment="1" applyProtection="1">
      <alignment horizontal="left" vertical="top" wrapText="1"/>
      <protection hidden="1"/>
    </xf>
    <xf numFmtId="0" fontId="30" fillId="2" borderId="0" xfId="0" applyFont="1" applyFill="1" applyAlignment="1" applyProtection="1">
      <alignment horizontal="left" vertical="center" wrapText="1"/>
      <protection hidden="1"/>
    </xf>
    <xf numFmtId="0" fontId="17" fillId="2" borderId="0" xfId="3" applyFont="1" applyFill="1" applyBorder="1" applyAlignment="1" applyProtection="1">
      <alignment horizontal="left" vertical="center"/>
      <protection hidden="1"/>
    </xf>
    <xf numFmtId="165" fontId="17" fillId="2" borderId="0" xfId="2" applyNumberFormat="1" applyFont="1" applyFill="1" applyBorder="1" applyAlignment="1" applyProtection="1">
      <alignment horizontal="center" vertical="center"/>
      <protection hidden="1"/>
    </xf>
    <xf numFmtId="0" fontId="6" fillId="2" borderId="0" xfId="3" applyFont="1" applyFill="1" applyBorder="1" applyAlignment="1" applyProtection="1">
      <alignment horizontal="center" vertical="center"/>
      <protection hidden="1"/>
    </xf>
    <xf numFmtId="0" fontId="6" fillId="2" borderId="0" xfId="3" applyFont="1" applyFill="1" applyBorder="1" applyAlignment="1" applyProtection="1">
      <alignment horizontal="left" vertical="center" wrapText="1"/>
      <protection hidden="1"/>
    </xf>
    <xf numFmtId="0" fontId="6" fillId="2" borderId="0" xfId="3" applyFont="1" applyFill="1" applyBorder="1" applyAlignment="1" applyProtection="1">
      <alignment horizontal="left" vertical="center"/>
      <protection hidden="1"/>
    </xf>
    <xf numFmtId="0" fontId="6" fillId="2" borderId="0" xfId="3" quotePrefix="1" applyFont="1" applyFill="1" applyBorder="1" applyAlignment="1" applyProtection="1">
      <alignment horizontal="left" vertical="center" wrapText="1"/>
      <protection hidden="1"/>
    </xf>
    <xf numFmtId="0" fontId="6" fillId="2" borderId="0" xfId="3" quotePrefix="1" applyFont="1" applyFill="1" applyBorder="1" applyAlignment="1" applyProtection="1">
      <alignment horizontal="left" vertical="center"/>
      <protection hidden="1"/>
    </xf>
    <xf numFmtId="0" fontId="9" fillId="2" borderId="0" xfId="3" applyFont="1" applyFill="1" applyBorder="1" applyAlignment="1" applyProtection="1">
      <alignment horizontal="left" vertical="center"/>
      <protection hidden="1"/>
    </xf>
    <xf numFmtId="165" fontId="6" fillId="2" borderId="0" xfId="2" applyNumberFormat="1"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wrapText="1"/>
      <protection hidden="1"/>
    </xf>
    <xf numFmtId="0" fontId="9" fillId="2" borderId="0" xfId="3" applyFont="1" applyFill="1" applyBorder="1" applyAlignment="1" applyProtection="1">
      <alignment horizontal="left"/>
      <protection hidden="1"/>
    </xf>
    <xf numFmtId="0" fontId="43" fillId="2" borderId="0" xfId="3" applyFont="1" applyFill="1" applyAlignment="1" applyProtection="1">
      <alignment horizontal="left" vertical="center" wrapText="1"/>
      <protection hidden="1"/>
    </xf>
    <xf numFmtId="0" fontId="35" fillId="2" borderId="0" xfId="4" applyFont="1" applyFill="1" applyAlignment="1" applyProtection="1">
      <alignment horizontal="left" vertical="top" wrapText="1"/>
      <protection hidden="1"/>
    </xf>
    <xf numFmtId="0" fontId="35" fillId="5" borderId="0" xfId="4" applyFont="1" applyFill="1" applyAlignment="1" applyProtection="1">
      <alignment horizontal="left" vertical="top" wrapText="1"/>
      <protection hidden="1"/>
    </xf>
    <xf numFmtId="0" fontId="20" fillId="5" borderId="3" xfId="3" applyFont="1" applyFill="1" applyBorder="1" applyAlignment="1" applyProtection="1">
      <alignment horizontal="left" vertical="center"/>
      <protection hidden="1"/>
    </xf>
    <xf numFmtId="0" fontId="20" fillId="5" borderId="4" xfId="3" applyFont="1" applyFill="1" applyBorder="1" applyAlignment="1" applyProtection="1">
      <alignment horizontal="left" vertical="center"/>
      <protection hidden="1"/>
    </xf>
    <xf numFmtId="0" fontId="39" fillId="5" borderId="0" xfId="3" applyFont="1" applyFill="1" applyAlignment="1" applyProtection="1">
      <alignment horizontal="left" vertical="center" wrapText="1"/>
      <protection hidden="1"/>
    </xf>
    <xf numFmtId="0" fontId="39" fillId="5" borderId="0" xfId="3" applyFont="1" applyFill="1" applyAlignment="1" applyProtection="1">
      <alignment horizontal="left" vertical="center"/>
      <protection hidden="1"/>
    </xf>
    <xf numFmtId="0" fontId="39" fillId="5" borderId="0" xfId="3" applyFont="1" applyFill="1" applyBorder="1" applyAlignment="1" applyProtection="1">
      <alignment horizontal="left" vertical="center"/>
      <protection hidden="1"/>
    </xf>
    <xf numFmtId="0" fontId="24" fillId="2" borderId="0" xfId="4" applyFont="1" applyFill="1" applyProtection="1">
      <protection hidden="1"/>
    </xf>
    <xf numFmtId="0" fontId="9" fillId="2" borderId="0" xfId="3" applyFont="1" applyFill="1" applyAlignment="1" applyProtection="1">
      <alignment horizontal="left"/>
      <protection hidden="1"/>
    </xf>
    <xf numFmtId="0" fontId="18" fillId="5" borderId="0" xfId="3" quotePrefix="1" applyFont="1" applyFill="1" applyAlignment="1" applyProtection="1">
      <alignment horizontal="left" vertical="center"/>
      <protection hidden="1"/>
    </xf>
    <xf numFmtId="0" fontId="18" fillId="5" borderId="2" xfId="3" quotePrefix="1" applyFont="1" applyFill="1" applyBorder="1" applyAlignment="1" applyProtection="1">
      <alignment horizontal="left" vertical="center"/>
      <protection hidden="1"/>
    </xf>
    <xf numFmtId="0" fontId="9" fillId="2" borderId="0" xfId="3" applyFont="1" applyFill="1" applyAlignment="1" applyProtection="1">
      <alignment horizontal="left" vertical="center"/>
      <protection hidden="1"/>
    </xf>
    <xf numFmtId="9" fontId="50" fillId="5" borderId="0" xfId="1" applyFont="1" applyFill="1" applyBorder="1" applyAlignment="1" applyProtection="1">
      <alignment horizontal="center" vertical="center"/>
      <protection locked="0"/>
    </xf>
    <xf numFmtId="10" fontId="46" fillId="5" borderId="0" xfId="1" applyNumberFormat="1" applyFont="1" applyFill="1" applyBorder="1" applyAlignment="1" applyProtection="1">
      <alignment horizontal="center" vertical="center"/>
      <protection hidden="1"/>
    </xf>
    <xf numFmtId="9" fontId="46" fillId="6" borderId="1" xfId="3" applyNumberFormat="1" applyFont="1" applyFill="1" applyBorder="1" applyAlignment="1" applyProtection="1">
      <alignment horizontal="center" vertical="center"/>
      <protection hidden="1"/>
    </xf>
    <xf numFmtId="0" fontId="13" fillId="5" borderId="7" xfId="3" applyFont="1" applyFill="1" applyBorder="1" applyAlignment="1" applyProtection="1">
      <alignment horizontal="center" vertical="center" wrapText="1"/>
      <protection hidden="1"/>
    </xf>
    <xf numFmtId="0" fontId="46" fillId="5" borderId="0" xfId="3" applyFont="1" applyFill="1" applyAlignment="1" applyProtection="1">
      <alignment horizontal="left" vertical="center" wrapText="1"/>
      <protection hidden="1"/>
    </xf>
    <xf numFmtId="0" fontId="46" fillId="5" borderId="2" xfId="3" applyFont="1" applyFill="1" applyBorder="1" applyAlignment="1" applyProtection="1">
      <alignment horizontal="left" vertical="center" wrapText="1"/>
      <protection hidden="1"/>
    </xf>
    <xf numFmtId="0" fontId="12" fillId="5" borderId="0" xfId="3" applyFont="1" applyFill="1" applyAlignment="1" applyProtection="1">
      <alignment horizontal="left" vertical="center"/>
      <protection hidden="1"/>
    </xf>
    <xf numFmtId="0" fontId="12" fillId="5" borderId="0" xfId="3" applyFont="1" applyFill="1" applyBorder="1" applyAlignment="1" applyProtection="1">
      <alignment horizontal="left" vertical="center"/>
      <protection hidden="1"/>
    </xf>
    <xf numFmtId="0" fontId="13" fillId="5" borderId="0" xfId="3" applyFont="1" applyFill="1" applyBorder="1" applyAlignment="1" applyProtection="1">
      <alignment horizontal="center" vertical="center" wrapText="1"/>
      <protection hidden="1"/>
    </xf>
    <xf numFmtId="0" fontId="13" fillId="5" borderId="0" xfId="3" applyFont="1" applyFill="1" applyAlignment="1" applyProtection="1">
      <alignment horizontal="left" vertical="center"/>
    </xf>
    <xf numFmtId="0" fontId="13" fillId="5" borderId="2" xfId="3" applyFont="1" applyFill="1" applyBorder="1" applyAlignment="1" applyProtection="1">
      <alignment horizontal="left" vertical="center"/>
    </xf>
    <xf numFmtId="0" fontId="13" fillId="5" borderId="0" xfId="3" applyFont="1" applyFill="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6" fillId="5" borderId="0" xfId="3" applyFont="1" applyFill="1" applyBorder="1" applyAlignment="1" applyProtection="1">
      <alignment horizontal="center" vertical="center"/>
      <protection hidden="1"/>
    </xf>
    <xf numFmtId="0" fontId="6" fillId="3" borderId="1" xfId="3" applyFont="1" applyFill="1" applyBorder="1" applyAlignment="1" applyProtection="1">
      <alignment horizontal="center" vertical="center"/>
      <protection locked="0"/>
    </xf>
    <xf numFmtId="0" fontId="6" fillId="5" borderId="7" xfId="3" applyFont="1" applyFill="1" applyBorder="1" applyAlignment="1" applyProtection="1">
      <alignment horizontal="center" wrapText="1"/>
      <protection hidden="1"/>
    </xf>
    <xf numFmtId="0" fontId="6" fillId="5" borderId="0" xfId="3" applyFont="1" applyFill="1" applyBorder="1" applyAlignment="1" applyProtection="1">
      <alignment horizontal="center" vertical="center" wrapText="1"/>
      <protection hidden="1"/>
    </xf>
    <xf numFmtId="0" fontId="13" fillId="5" borderId="0" xfId="3" quotePrefix="1" applyFont="1" applyFill="1" applyBorder="1" applyAlignment="1" applyProtection="1">
      <alignment horizontal="left" vertical="center"/>
      <protection hidden="1"/>
    </xf>
    <xf numFmtId="0" fontId="9" fillId="2" borderId="0" xfId="3" applyFont="1" applyFill="1" applyAlignment="1" applyProtection="1">
      <alignment horizontal="left" vertical="center" wrapText="1"/>
      <protection hidden="1"/>
    </xf>
    <xf numFmtId="0" fontId="17" fillId="5" borderId="4" xfId="3" applyFont="1" applyFill="1" applyBorder="1" applyAlignment="1" applyProtection="1">
      <alignment horizontal="left" vertical="center"/>
      <protection hidden="1"/>
    </xf>
    <xf numFmtId="0" fontId="6" fillId="6" borderId="0" xfId="3" applyFont="1" applyFill="1" applyBorder="1" applyAlignment="1" applyProtection="1">
      <alignment horizontal="center" vertical="center"/>
      <protection hidden="1"/>
    </xf>
  </cellXfs>
  <cellStyles count="5">
    <cellStyle name="Komma" xfId="2" builtinId="3"/>
    <cellStyle name="Link" xfId="4" builtinId="8"/>
    <cellStyle name="Normal" xfId="0" builtinId="0"/>
    <cellStyle name="Normal 2" xfId="3" xr:uid="{00000000-0005-0000-0000-000003000000}"/>
    <cellStyle name="Procent" xfId="1" builtinId="5"/>
  </cellStyles>
  <dxfs count="65">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526224</xdr:colOff>
      <xdr:row>14</xdr:row>
      <xdr:rowOff>114300</xdr:rowOff>
    </xdr:from>
    <xdr:to>
      <xdr:col>9</xdr:col>
      <xdr:colOff>139756</xdr:colOff>
      <xdr:row>18</xdr:row>
      <xdr:rowOff>139976</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4524" y="2413000"/>
          <a:ext cx="893057" cy="686076"/>
        </a:xfrm>
        <a:prstGeom prst="rect">
          <a:avLst/>
        </a:prstGeom>
      </xdr:spPr>
    </xdr:pic>
    <xdr:clientData/>
  </xdr:twoCellAnchor>
  <xdr:twoCellAnchor editAs="oneCell">
    <xdr:from>
      <xdr:col>3</xdr:col>
      <xdr:colOff>759653</xdr:colOff>
      <xdr:row>15</xdr:row>
      <xdr:rowOff>28576</xdr:rowOff>
    </xdr:from>
    <xdr:to>
      <xdr:col>4</xdr:col>
      <xdr:colOff>818484</xdr:colOff>
      <xdr:row>19</xdr:row>
      <xdr:rowOff>16153</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178" y="2486026"/>
          <a:ext cx="820831" cy="701952"/>
        </a:xfrm>
        <a:prstGeom prst="rect">
          <a:avLst/>
        </a:prstGeom>
      </xdr:spPr>
    </xdr:pic>
    <xdr:clientData/>
  </xdr:twoCellAnchor>
  <xdr:twoCellAnchor editAs="oneCell">
    <xdr:from>
      <xdr:col>13</xdr:col>
      <xdr:colOff>85725</xdr:colOff>
      <xdr:row>1</xdr:row>
      <xdr:rowOff>19049</xdr:rowOff>
    </xdr:from>
    <xdr:to>
      <xdr:col>15</xdr:col>
      <xdr:colOff>595644</xdr:colOff>
      <xdr:row>3</xdr:row>
      <xdr:rowOff>40639</xdr:rowOff>
    </xdr:to>
    <xdr:pic>
      <xdr:nvPicPr>
        <xdr:cNvPr id="5" name="Billed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05675" y="104774"/>
          <a:ext cx="1852944" cy="602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363551</xdr:colOff>
      <xdr:row>0</xdr:row>
      <xdr:rowOff>57150</xdr:rowOff>
    </xdr:from>
    <xdr:to>
      <xdr:col>14</xdr:col>
      <xdr:colOff>651841</xdr:colOff>
      <xdr:row>2</xdr:row>
      <xdr:rowOff>398780</xdr:rowOff>
    </xdr:to>
    <xdr:pic>
      <xdr:nvPicPr>
        <xdr:cNvPr id="3" name="Billed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1151" y="57150"/>
          <a:ext cx="1878965" cy="646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33617</xdr:colOff>
      <xdr:row>12</xdr:row>
      <xdr:rowOff>49304</xdr:rowOff>
    </xdr:from>
    <xdr:to>
      <xdr:col>14</xdr:col>
      <xdr:colOff>0</xdr:colOff>
      <xdr:row>41</xdr:row>
      <xdr:rowOff>158749</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9812617" y="2652804"/>
          <a:ext cx="5310966" cy="699919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der</a:t>
          </a:r>
          <a:r>
            <a:rPr lang="da-DK" sz="1100" b="1" i="1" baseline="0">
              <a:solidFill>
                <a:schemeClr val="dk1"/>
              </a:solidFill>
              <a:effectLst/>
              <a:latin typeface="+mn-lt"/>
              <a:ea typeface="+mn-ea"/>
              <a:cs typeface="+mn-cs"/>
            </a:rPr>
            <a:t> skal vedlægges ansøgningen</a:t>
          </a:r>
          <a:r>
            <a:rPr lang="da-DK" sz="1100" b="1" i="1">
              <a:solidFill>
                <a:schemeClr val="dk1"/>
              </a:solidFill>
              <a:effectLst/>
              <a:latin typeface="+mn-lt"/>
              <a:ea typeface="+mn-ea"/>
              <a:cs typeface="+mn-cs"/>
            </a:rPr>
            <a:t>: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Antal lyskilder dokumenteres med oversigtsbillede/plantegning eller et tilbud fra en installatør/leverandør, hvor antallet af lyskilder, der skal udskiftes, er sandsynliggjort.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af lyskilderne i før-situationen dokumenteres ved nærbillede af lyskilden og evt. datablad eller et tilbud fra en installatør, hvor effekt af lyskilderne, der skal udskiftes, tydeligt fremgår.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Hvis anvendelses</a:t>
          </a:r>
          <a:r>
            <a:rPr lang="da-DK" sz="1100" baseline="0">
              <a:solidFill>
                <a:schemeClr val="dk1"/>
              </a:solidFill>
              <a:effectLst/>
              <a:latin typeface="+mn-lt"/>
              <a:ea typeface="+mn-ea"/>
              <a:cs typeface="+mn-cs"/>
            </a:rPr>
            <a:t>kategorien er angivet som "</a:t>
          </a:r>
          <a:r>
            <a:rPr lang="da-DK" sz="1100" i="1" baseline="0">
              <a:solidFill>
                <a:schemeClr val="dk1"/>
              </a:solidFill>
              <a:effectLst/>
              <a:latin typeface="+mn-lt"/>
              <a:ea typeface="+mn-ea"/>
              <a:cs typeface="+mn-cs"/>
            </a:rPr>
            <a:t>16 timers drift pr. dag</a:t>
          </a:r>
          <a:r>
            <a:rPr lang="da-DK" sz="1100" baseline="0">
              <a:solidFill>
                <a:schemeClr val="dk1"/>
              </a:solidFill>
              <a:effectLst/>
              <a:latin typeface="+mn-lt"/>
              <a:ea typeface="+mn-ea"/>
              <a:cs typeface="+mn-cs"/>
            </a:rPr>
            <a:t>" eller "</a:t>
          </a:r>
          <a:r>
            <a:rPr lang="da-DK" sz="1100" i="1" baseline="0">
              <a:solidFill>
                <a:schemeClr val="dk1"/>
              </a:solidFill>
              <a:effectLst/>
              <a:latin typeface="+mn-lt"/>
              <a:ea typeface="+mn-ea"/>
              <a:cs typeface="+mn-cs"/>
            </a:rPr>
            <a:t>Konstant drift"</a:t>
          </a:r>
          <a:r>
            <a:rPr lang="da-DK" sz="1100">
              <a:solidFill>
                <a:schemeClr val="dk1"/>
              </a:solidFill>
              <a:effectLst/>
              <a:latin typeface="+mn-lt"/>
              <a:ea typeface="+mn-ea"/>
              <a:cs typeface="+mn-cs"/>
            </a:rPr>
            <a:t>, skal brugstiden dokumenteres.</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Et budget over de støtteberettigede investeringsomkostninger.</a:t>
          </a:r>
          <a:endParaRPr lang="da-DK" sz="11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Ved udbetaling skal du dokumentere, at projektet er gennemført, se yderligere information i "Vejledning til ansøgning om Erhvervstilskud" afsnit 2.5 </a:t>
          </a: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10</xdr:col>
      <xdr:colOff>38100</xdr:colOff>
      <xdr:row>0</xdr:row>
      <xdr:rowOff>57150</xdr:rowOff>
    </xdr:from>
    <xdr:to>
      <xdr:col>11</xdr:col>
      <xdr:colOff>1114757</xdr:colOff>
      <xdr:row>2</xdr:row>
      <xdr:rowOff>209550</xdr:rowOff>
    </xdr:to>
    <xdr:pic>
      <xdr:nvPicPr>
        <xdr:cNvPr id="4" name="Billed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0825" y="57150"/>
          <a:ext cx="1695781"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8"/>
  <sheetViews>
    <sheetView tabSelected="1" workbookViewId="0">
      <selection activeCell="P5" sqref="P5"/>
    </sheetView>
  </sheetViews>
  <sheetFormatPr defaultColWidth="10.42578125" defaultRowHeight="12.75" customHeight="1" x14ac:dyDescent="0.15"/>
  <cols>
    <col min="1" max="1" width="7.42578125" style="32" customWidth="1"/>
    <col min="2" max="2" width="4.42578125" style="32" customWidth="1"/>
    <col min="3" max="3" width="5.42578125" style="32" customWidth="1"/>
    <col min="4" max="4" width="11.42578125" style="32" customWidth="1"/>
    <col min="5" max="5" width="15.42578125" style="32" customWidth="1"/>
    <col min="6" max="6" width="10.42578125" style="32" customWidth="1"/>
    <col min="7" max="7" width="10.5703125" style="32" customWidth="1"/>
    <col min="8" max="8" width="7" style="32" customWidth="1"/>
    <col min="9" max="9" width="11.28515625" style="32" customWidth="1"/>
    <col min="10" max="10" width="6.42578125" style="32" customWidth="1"/>
    <col min="11" max="11" width="4.5703125" style="32" customWidth="1"/>
    <col min="12" max="12" width="3.42578125" style="32" customWidth="1"/>
    <col min="13" max="13" width="10.42578125" style="32" customWidth="1"/>
    <col min="14" max="14" width="12.5703125" style="32" customWidth="1"/>
    <col min="15" max="15" width="7.5703125" style="32" customWidth="1"/>
    <col min="16" max="16384" width="10.42578125" style="32"/>
  </cols>
  <sheetData>
    <row r="1" spans="1:16" ht="6.75" customHeight="1" x14ac:dyDescent="0.15">
      <c r="A1" s="16"/>
      <c r="B1" s="16"/>
      <c r="C1" s="16"/>
      <c r="D1" s="16"/>
      <c r="E1" s="16"/>
      <c r="F1" s="16"/>
      <c r="G1" s="16"/>
      <c r="H1" s="16"/>
      <c r="I1" s="16"/>
      <c r="J1" s="16"/>
      <c r="K1" s="16"/>
      <c r="L1" s="16"/>
      <c r="M1" s="16"/>
      <c r="N1" s="16"/>
      <c r="O1" s="16"/>
      <c r="P1" s="16"/>
    </row>
    <row r="2" spans="1:16" ht="14.25" customHeight="1" x14ac:dyDescent="0.2">
      <c r="A2" s="16"/>
      <c r="B2" s="208" t="s">
        <v>54</v>
      </c>
      <c r="C2" s="208"/>
      <c r="D2" s="208"/>
      <c r="E2" s="208"/>
      <c r="F2" s="208"/>
      <c r="G2" s="208"/>
      <c r="H2" s="208"/>
      <c r="I2" s="208"/>
      <c r="J2" s="208"/>
      <c r="K2" s="208"/>
      <c r="L2" s="208"/>
      <c r="M2" s="208"/>
      <c r="N2" s="208"/>
      <c r="O2" s="3"/>
      <c r="P2" s="4"/>
    </row>
    <row r="3" spans="1:16" ht="31.5" customHeight="1" x14ac:dyDescent="0.15">
      <c r="A3" s="4"/>
      <c r="B3" s="208"/>
      <c r="C3" s="208"/>
      <c r="D3" s="208"/>
      <c r="E3" s="208"/>
      <c r="F3" s="208"/>
      <c r="G3" s="208"/>
      <c r="H3" s="208"/>
      <c r="I3" s="208"/>
      <c r="J3" s="208"/>
      <c r="K3" s="208"/>
      <c r="L3" s="208"/>
      <c r="M3" s="208"/>
      <c r="N3" s="208"/>
      <c r="O3" s="5"/>
      <c r="P3" s="4"/>
    </row>
    <row r="4" spans="1:16" ht="9.75" customHeight="1" x14ac:dyDescent="0.25">
      <c r="A4" s="20"/>
      <c r="B4" s="6"/>
      <c r="C4" s="6"/>
      <c r="D4" s="6"/>
      <c r="E4" s="6"/>
      <c r="F4" s="6"/>
      <c r="G4" s="6"/>
      <c r="H4" s="7"/>
      <c r="I4" s="8"/>
      <c r="J4" s="4"/>
      <c r="K4" s="4"/>
      <c r="L4" s="4"/>
      <c r="M4" s="4"/>
      <c r="N4" s="4"/>
      <c r="O4" s="4"/>
      <c r="P4" s="9" t="s">
        <v>91</v>
      </c>
    </row>
    <row r="5" spans="1:16" ht="12.75" customHeight="1" x14ac:dyDescent="0.15">
      <c r="A5" s="23"/>
      <c r="B5" s="23"/>
      <c r="C5" s="23"/>
      <c r="D5" s="23"/>
      <c r="E5" s="23"/>
      <c r="F5" s="23"/>
      <c r="G5" s="23"/>
      <c r="H5" s="23"/>
      <c r="I5" s="23"/>
      <c r="J5" s="23"/>
      <c r="K5" s="23"/>
      <c r="L5" s="23"/>
      <c r="M5" s="23"/>
      <c r="N5" s="23"/>
      <c r="O5" s="23"/>
      <c r="P5" s="23"/>
    </row>
    <row r="6" spans="1:16" ht="6.75" customHeight="1" x14ac:dyDescent="0.15">
      <c r="A6" s="4"/>
      <c r="B6" s="42"/>
      <c r="C6" s="4"/>
      <c r="D6" s="4"/>
      <c r="E6" s="4"/>
      <c r="F6" s="4"/>
      <c r="G6" s="4"/>
      <c r="H6" s="4"/>
      <c r="I6" s="4"/>
      <c r="J6" s="4"/>
      <c r="K6" s="4"/>
      <c r="L6" s="4"/>
      <c r="M6" s="4"/>
      <c r="N6" s="4"/>
      <c r="O6" s="4"/>
      <c r="P6" s="4"/>
    </row>
    <row r="7" spans="1:16" ht="12.75" customHeight="1" x14ac:dyDescent="0.25">
      <c r="A7" s="11"/>
      <c r="B7" s="207"/>
      <c r="C7" s="207"/>
      <c r="D7" s="207"/>
      <c r="E7" s="207"/>
      <c r="F7" s="207"/>
      <c r="G7" s="207"/>
      <c r="H7" s="207"/>
      <c r="I7" s="207"/>
      <c r="J7" s="207"/>
      <c r="K7" s="207"/>
      <c r="L7" s="207"/>
      <c r="M7" s="207"/>
      <c r="N7" s="180"/>
      <c r="O7" s="180"/>
      <c r="P7" s="10"/>
    </row>
    <row r="8" spans="1:16" ht="12.75" customHeight="1" x14ac:dyDescent="0.25">
      <c r="A8" s="11"/>
      <c r="B8" s="207"/>
      <c r="C8" s="207"/>
      <c r="D8" s="207"/>
      <c r="E8" s="207"/>
      <c r="F8" s="207"/>
      <c r="G8" s="207"/>
      <c r="H8" s="207"/>
      <c r="I8" s="207"/>
      <c r="J8" s="207"/>
      <c r="K8" s="207"/>
      <c r="L8" s="207"/>
      <c r="M8" s="207"/>
      <c r="N8" s="180"/>
      <c r="O8" s="180"/>
      <c r="P8" s="181"/>
    </row>
    <row r="9" spans="1:16" ht="12.75" customHeight="1" x14ac:dyDescent="0.15">
      <c r="A9" s="11"/>
      <c r="B9" s="174"/>
      <c r="C9" s="203"/>
      <c r="D9" s="203"/>
      <c r="E9" s="203"/>
      <c r="F9" s="203"/>
      <c r="G9" s="203"/>
      <c r="H9" s="203"/>
      <c r="I9" s="203"/>
      <c r="J9" s="203"/>
      <c r="K9" s="203"/>
      <c r="L9" s="203"/>
      <c r="M9" s="203"/>
      <c r="N9" s="182"/>
      <c r="O9" s="182"/>
      <c r="P9" s="183"/>
    </row>
    <row r="10" spans="1:16" ht="12.75" customHeight="1" x14ac:dyDescent="0.15">
      <c r="A10" s="11"/>
      <c r="B10" s="174"/>
      <c r="C10" s="203"/>
      <c r="D10" s="203"/>
      <c r="E10" s="203"/>
      <c r="F10" s="203"/>
      <c r="G10" s="203"/>
      <c r="H10" s="203"/>
      <c r="I10" s="203"/>
      <c r="J10" s="203"/>
      <c r="K10" s="203"/>
      <c r="L10" s="203"/>
      <c r="M10" s="203"/>
      <c r="N10" s="182"/>
      <c r="O10" s="182"/>
      <c r="P10" s="183"/>
    </row>
    <row r="11" spans="1:16" ht="12.75" customHeight="1" x14ac:dyDescent="0.15">
      <c r="A11" s="11"/>
      <c r="B11" s="174"/>
      <c r="C11" s="203"/>
      <c r="D11" s="203"/>
      <c r="E11" s="203"/>
      <c r="F11" s="203"/>
      <c r="G11" s="203"/>
      <c r="H11" s="203"/>
      <c r="I11" s="203"/>
      <c r="J11" s="203"/>
      <c r="K11" s="203"/>
      <c r="L11" s="203"/>
      <c r="M11" s="203"/>
      <c r="N11" s="182"/>
      <c r="O11" s="182"/>
      <c r="P11" s="183"/>
    </row>
    <row r="12" spans="1:16" ht="12.75" customHeight="1" x14ac:dyDescent="0.15">
      <c r="A12" s="11"/>
      <c r="B12" s="174"/>
      <c r="C12" s="203"/>
      <c r="D12" s="203"/>
      <c r="E12" s="203"/>
      <c r="F12" s="203"/>
      <c r="G12" s="203"/>
      <c r="H12" s="203"/>
      <c r="I12" s="203"/>
      <c r="J12" s="203"/>
      <c r="K12" s="203"/>
      <c r="L12" s="203"/>
      <c r="M12" s="203"/>
      <c r="N12" s="182"/>
      <c r="O12" s="182"/>
      <c r="P12" s="183"/>
    </row>
    <row r="13" spans="1:16" ht="12.75" customHeight="1" x14ac:dyDescent="0.15">
      <c r="A13" s="11"/>
      <c r="B13" s="174"/>
      <c r="C13" s="203"/>
      <c r="D13" s="203"/>
      <c r="E13" s="203"/>
      <c r="F13" s="203"/>
      <c r="G13" s="203"/>
      <c r="H13" s="203"/>
      <c r="I13" s="203"/>
      <c r="J13" s="203"/>
      <c r="K13" s="203"/>
      <c r="L13" s="203"/>
      <c r="M13" s="203"/>
      <c r="N13" s="182"/>
      <c r="O13" s="182"/>
      <c r="P13" s="183"/>
    </row>
    <row r="14" spans="1:16" ht="12.75" customHeight="1" x14ac:dyDescent="0.15">
      <c r="A14" s="11"/>
      <c r="B14" s="174"/>
      <c r="C14" s="201"/>
      <c r="D14" s="201"/>
      <c r="E14" s="201"/>
      <c r="F14" s="201"/>
      <c r="G14" s="201"/>
      <c r="H14" s="201"/>
      <c r="I14" s="201"/>
      <c r="J14" s="201"/>
      <c r="K14" s="201"/>
      <c r="L14" s="201"/>
      <c r="M14" s="201"/>
      <c r="N14" s="184"/>
      <c r="O14" s="184"/>
      <c r="P14" s="181"/>
    </row>
    <row r="15" spans="1:16" ht="9.75" customHeight="1" x14ac:dyDescent="0.3">
      <c r="A15" s="11"/>
      <c r="B15" s="185"/>
      <c r="C15" s="11"/>
      <c r="D15" s="11"/>
      <c r="E15" s="11"/>
      <c r="F15" s="11"/>
      <c r="G15" s="11"/>
      <c r="H15" s="11"/>
      <c r="I15" s="11"/>
      <c r="J15" s="11"/>
      <c r="K15" s="186"/>
      <c r="L15" s="186"/>
      <c r="M15" s="11"/>
      <c r="N15" s="11"/>
      <c r="O15" s="11"/>
      <c r="P15" s="11"/>
    </row>
    <row r="16" spans="1:16" ht="18" x14ac:dyDescent="0.25">
      <c r="A16" s="11"/>
      <c r="B16" s="204"/>
      <c r="C16" s="204"/>
      <c r="D16" s="204"/>
      <c r="E16" s="204"/>
      <c r="F16" s="204"/>
      <c r="G16" s="204"/>
      <c r="H16" s="204"/>
      <c r="I16" s="204"/>
      <c r="J16" s="204"/>
      <c r="K16" s="11"/>
      <c r="L16" s="123"/>
      <c r="M16" s="11"/>
      <c r="N16" s="11"/>
      <c r="O16" s="11"/>
      <c r="P16" s="123"/>
    </row>
    <row r="17" spans="1:16" ht="12.75" customHeight="1" x14ac:dyDescent="0.15">
      <c r="A17" s="11"/>
      <c r="B17" s="174"/>
      <c r="C17" s="201"/>
      <c r="D17" s="201"/>
      <c r="E17" s="201"/>
      <c r="F17" s="201"/>
      <c r="G17" s="184"/>
      <c r="H17" s="205"/>
      <c r="I17" s="205"/>
      <c r="J17" s="10"/>
      <c r="K17" s="11"/>
      <c r="L17" s="199"/>
      <c r="M17" s="206"/>
      <c r="N17" s="206"/>
      <c r="O17" s="206"/>
      <c r="P17" s="206"/>
    </row>
    <row r="18" spans="1:16" ht="12.75" customHeight="1" x14ac:dyDescent="0.15">
      <c r="A18" s="11"/>
      <c r="B18" s="174"/>
      <c r="C18" s="203"/>
      <c r="D18" s="203"/>
      <c r="E18" s="203"/>
      <c r="F18" s="203"/>
      <c r="G18" s="182"/>
      <c r="H18" s="199"/>
      <c r="I18" s="199"/>
      <c r="J18" s="10"/>
      <c r="K18" s="11"/>
      <c r="L18" s="199"/>
      <c r="M18" s="206"/>
      <c r="N18" s="206"/>
      <c r="O18" s="206"/>
      <c r="P18" s="206"/>
    </row>
    <row r="19" spans="1:16" ht="12.75" customHeight="1" x14ac:dyDescent="0.15">
      <c r="A19" s="11"/>
      <c r="B19" s="174"/>
      <c r="C19" s="201"/>
      <c r="D19" s="201"/>
      <c r="E19" s="201"/>
      <c r="F19" s="201"/>
      <c r="G19" s="184"/>
      <c r="H19" s="199"/>
      <c r="I19" s="199"/>
      <c r="J19" s="10"/>
      <c r="K19" s="11"/>
      <c r="L19" s="199"/>
      <c r="M19" s="202"/>
      <c r="N19" s="202"/>
      <c r="O19" s="202"/>
      <c r="P19" s="202"/>
    </row>
    <row r="20" spans="1:16" ht="12.75" customHeight="1" x14ac:dyDescent="0.15">
      <c r="A20" s="11"/>
      <c r="B20" s="174"/>
      <c r="C20" s="201"/>
      <c r="D20" s="201"/>
      <c r="E20" s="201"/>
      <c r="F20" s="201"/>
      <c r="G20" s="184"/>
      <c r="H20" s="199"/>
      <c r="I20" s="199"/>
      <c r="J20" s="10"/>
      <c r="K20" s="11"/>
      <c r="L20" s="199"/>
      <c r="M20" s="202"/>
      <c r="N20" s="202"/>
      <c r="O20" s="202"/>
      <c r="P20" s="202"/>
    </row>
    <row r="21" spans="1:16" ht="12" customHeight="1" x14ac:dyDescent="0.2">
      <c r="A21" s="11"/>
      <c r="B21" s="12"/>
      <c r="C21" s="10"/>
      <c r="D21" s="4"/>
      <c r="E21" s="12" t="s">
        <v>17</v>
      </c>
      <c r="F21" s="13"/>
      <c r="G21" s="13"/>
      <c r="H21" s="4"/>
      <c r="I21" s="14" t="s">
        <v>18</v>
      </c>
      <c r="J21" s="13"/>
      <c r="K21" s="13"/>
      <c r="L21" s="4"/>
      <c r="M21" s="13"/>
      <c r="N21" s="13"/>
      <c r="O21" s="14"/>
      <c r="P21" s="10"/>
    </row>
    <row r="22" spans="1:16" ht="34.35" customHeight="1" x14ac:dyDescent="0.15">
      <c r="A22" s="11"/>
      <c r="B22" s="174"/>
      <c r="C22" s="10"/>
      <c r="D22" s="4"/>
      <c r="E22" s="194" t="s">
        <v>87</v>
      </c>
      <c r="F22" s="194"/>
      <c r="G22" s="194"/>
      <c r="H22" s="4"/>
      <c r="I22" s="195" t="s">
        <v>19</v>
      </c>
      <c r="J22" s="195"/>
      <c r="K22" s="195"/>
      <c r="L22" s="195"/>
      <c r="M22" s="195"/>
      <c r="N22" s="173"/>
      <c r="O22" s="194"/>
      <c r="P22" s="194"/>
    </row>
    <row r="23" spans="1:16" ht="31.5" customHeight="1" x14ac:dyDescent="0.15">
      <c r="A23" s="11"/>
      <c r="B23" s="174"/>
      <c r="C23" s="10"/>
      <c r="D23" s="4"/>
      <c r="E23" s="194" t="s">
        <v>88</v>
      </c>
      <c r="F23" s="194"/>
      <c r="G23" s="194"/>
      <c r="H23" s="4"/>
      <c r="I23" s="195" t="s">
        <v>20</v>
      </c>
      <c r="J23" s="195"/>
      <c r="K23" s="195"/>
      <c r="L23" s="195"/>
      <c r="M23" s="195"/>
      <c r="N23" s="15"/>
      <c r="O23" s="194"/>
      <c r="P23" s="194"/>
    </row>
    <row r="24" spans="1:16" ht="42" customHeight="1" x14ac:dyDescent="0.15">
      <c r="A24" s="11"/>
      <c r="B24" s="174"/>
      <c r="C24" s="10"/>
      <c r="D24" s="4"/>
      <c r="E24" s="194" t="s">
        <v>41</v>
      </c>
      <c r="F24" s="194"/>
      <c r="G24" s="194"/>
      <c r="H24" s="4"/>
      <c r="I24" s="195"/>
      <c r="J24" s="195"/>
      <c r="K24" s="195"/>
      <c r="L24" s="195"/>
      <c r="M24" s="195"/>
      <c r="N24" s="15"/>
      <c r="O24" s="194"/>
      <c r="P24" s="194"/>
    </row>
    <row r="25" spans="1:16" ht="53.25" customHeight="1" x14ac:dyDescent="0.15">
      <c r="A25" s="11"/>
      <c r="B25" s="174"/>
      <c r="C25" s="10"/>
      <c r="D25" s="4"/>
      <c r="E25" s="196"/>
      <c r="F25" s="194"/>
      <c r="G25" s="194"/>
      <c r="H25" s="4"/>
      <c r="I25" s="10"/>
      <c r="J25" s="10"/>
      <c r="K25" s="10"/>
      <c r="L25" s="10"/>
      <c r="M25" s="10"/>
      <c r="N25" s="10"/>
      <c r="O25" s="10"/>
      <c r="P25" s="10"/>
    </row>
    <row r="26" spans="1:16" ht="12.75" customHeight="1" x14ac:dyDescent="0.15">
      <c r="A26" s="11"/>
      <c r="B26" s="11"/>
      <c r="C26" s="10"/>
      <c r="D26" s="10"/>
      <c r="E26" s="10"/>
      <c r="F26" s="10"/>
      <c r="G26" s="10"/>
      <c r="H26" s="10"/>
      <c r="I26" s="10"/>
      <c r="J26" s="10"/>
      <c r="K26" s="10"/>
      <c r="L26" s="10"/>
      <c r="M26" s="10"/>
      <c r="N26" s="10"/>
      <c r="O26" s="10"/>
      <c r="P26" s="10"/>
    </row>
    <row r="27" spans="1:16" ht="18.75" customHeight="1" x14ac:dyDescent="0.15">
      <c r="A27" s="11"/>
      <c r="B27" s="187"/>
      <c r="C27" s="10"/>
      <c r="D27" s="10"/>
      <c r="E27" s="10"/>
      <c r="F27" s="10"/>
      <c r="G27" s="10"/>
      <c r="H27" s="10"/>
      <c r="I27" s="10"/>
      <c r="J27" s="10"/>
      <c r="K27" s="10"/>
      <c r="L27" s="10"/>
      <c r="M27" s="10"/>
      <c r="N27" s="10"/>
      <c r="O27" s="10"/>
      <c r="P27" s="10"/>
    </row>
    <row r="28" spans="1:16" ht="6" customHeight="1" x14ac:dyDescent="0.15">
      <c r="A28" s="11"/>
      <c r="B28" s="188"/>
      <c r="C28" s="10"/>
      <c r="D28" s="10"/>
      <c r="E28" s="10"/>
      <c r="F28" s="10"/>
      <c r="G28" s="10"/>
      <c r="H28" s="10"/>
      <c r="I28" s="10"/>
      <c r="J28" s="10"/>
      <c r="K28" s="10"/>
      <c r="L28" s="10"/>
      <c r="M28" s="10"/>
      <c r="N28" s="10"/>
      <c r="O28" s="10"/>
      <c r="P28" s="10"/>
    </row>
    <row r="29" spans="1:16" ht="12.75" customHeight="1" x14ac:dyDescent="0.15">
      <c r="A29" s="11"/>
      <c r="B29" s="188"/>
      <c r="C29" s="10"/>
      <c r="D29" s="10"/>
      <c r="E29" s="10"/>
      <c r="F29" s="10"/>
      <c r="G29" s="10"/>
      <c r="H29" s="10"/>
      <c r="I29" s="10"/>
      <c r="J29" s="10"/>
      <c r="K29" s="10"/>
      <c r="L29" s="10"/>
      <c r="M29" s="10"/>
      <c r="N29" s="10"/>
      <c r="O29" s="10"/>
      <c r="P29" s="10"/>
    </row>
    <row r="30" spans="1:16" ht="15" customHeight="1" x14ac:dyDescent="0.15">
      <c r="A30" s="11"/>
      <c r="B30" s="184"/>
      <c r="C30" s="10"/>
      <c r="D30" s="10"/>
      <c r="E30" s="10"/>
      <c r="F30" s="10"/>
      <c r="G30" s="10"/>
      <c r="H30" s="10"/>
      <c r="I30" s="10"/>
      <c r="J30" s="10"/>
      <c r="K30" s="10"/>
      <c r="L30" s="10"/>
      <c r="M30" s="10"/>
      <c r="N30" s="10"/>
      <c r="O30" s="10"/>
      <c r="P30" s="10"/>
    </row>
    <row r="31" spans="1:16" ht="12.75" customHeight="1" x14ac:dyDescent="0.15">
      <c r="A31" s="11"/>
      <c r="B31" s="197"/>
      <c r="C31" s="197"/>
      <c r="D31" s="197"/>
      <c r="E31" s="197"/>
      <c r="F31" s="197"/>
      <c r="G31" s="189"/>
      <c r="H31" s="189"/>
      <c r="I31" s="198"/>
      <c r="J31" s="197"/>
      <c r="K31" s="11"/>
      <c r="L31" s="199"/>
      <c r="M31" s="200"/>
      <c r="N31" s="200"/>
      <c r="O31" s="200"/>
      <c r="P31" s="200"/>
    </row>
    <row r="32" spans="1:16" ht="15" customHeight="1" x14ac:dyDescent="0.15">
      <c r="A32" s="11"/>
      <c r="B32" s="197"/>
      <c r="C32" s="197"/>
      <c r="D32" s="197"/>
      <c r="E32" s="197"/>
      <c r="F32" s="197"/>
      <c r="G32" s="189"/>
      <c r="H32" s="189"/>
      <c r="I32" s="198"/>
      <c r="J32" s="197"/>
      <c r="K32" s="11"/>
      <c r="L32" s="199"/>
      <c r="M32" s="200"/>
      <c r="N32" s="200"/>
      <c r="O32" s="200"/>
      <c r="P32" s="200"/>
    </row>
    <row r="33" spans="1:16" ht="18.75" customHeight="1" x14ac:dyDescent="0.15">
      <c r="A33" s="11"/>
      <c r="B33" s="11"/>
      <c r="C33" s="11"/>
      <c r="D33" s="11"/>
      <c r="E33" s="11"/>
      <c r="F33" s="11"/>
      <c r="G33" s="11"/>
      <c r="H33" s="11"/>
      <c r="I33" s="11"/>
      <c r="J33" s="11"/>
      <c r="K33" s="11"/>
      <c r="L33" s="11"/>
      <c r="M33" s="11"/>
      <c r="N33" s="11"/>
      <c r="O33" s="11"/>
      <c r="P33" s="11"/>
    </row>
    <row r="34" spans="1:16" ht="12.75" customHeight="1" x14ac:dyDescent="0.15">
      <c r="A34" s="4"/>
      <c r="B34" s="4"/>
      <c r="C34" s="4"/>
      <c r="D34" s="4"/>
      <c r="E34" s="4"/>
      <c r="F34" s="4"/>
      <c r="G34" s="4"/>
      <c r="H34" s="4"/>
      <c r="I34" s="4"/>
      <c r="J34" s="4"/>
      <c r="K34" s="4"/>
      <c r="L34" s="4"/>
      <c r="M34" s="4"/>
      <c r="N34" s="4"/>
      <c r="O34" s="4"/>
      <c r="P34" s="4"/>
    </row>
    <row r="35" spans="1:16" ht="12.75" customHeight="1" x14ac:dyDescent="0.15">
      <c r="A35" s="4"/>
      <c r="B35" s="4"/>
      <c r="C35" s="4"/>
      <c r="D35" s="4"/>
      <c r="E35" s="4"/>
      <c r="F35" s="4"/>
      <c r="G35" s="4"/>
      <c r="H35" s="4"/>
      <c r="I35" s="4"/>
      <c r="J35" s="4"/>
      <c r="K35" s="4"/>
      <c r="L35" s="4"/>
      <c r="M35" s="4"/>
      <c r="N35" s="4"/>
      <c r="O35" s="4"/>
      <c r="P35" s="4"/>
    </row>
    <row r="36" spans="1:16" ht="12.75" customHeight="1" x14ac:dyDescent="0.15">
      <c r="A36" s="4"/>
      <c r="B36" s="4"/>
      <c r="C36" s="4"/>
      <c r="D36" s="4"/>
      <c r="E36" s="4"/>
      <c r="F36" s="4"/>
      <c r="G36" s="4"/>
      <c r="H36" s="4"/>
      <c r="I36" s="4"/>
      <c r="J36" s="4"/>
      <c r="K36" s="4"/>
      <c r="L36" s="4"/>
      <c r="M36" s="4"/>
      <c r="N36" s="4"/>
      <c r="O36" s="4"/>
      <c r="P36" s="4"/>
    </row>
    <row r="37" spans="1:16" ht="12.75" customHeight="1" x14ac:dyDescent="0.15">
      <c r="A37" s="4"/>
      <c r="B37" s="4"/>
      <c r="C37" s="4"/>
      <c r="D37" s="4"/>
      <c r="E37" s="4"/>
      <c r="F37" s="4"/>
      <c r="G37" s="4"/>
      <c r="H37" s="4"/>
      <c r="I37" s="4"/>
      <c r="J37" s="4"/>
      <c r="K37" s="4"/>
      <c r="L37" s="4"/>
      <c r="M37" s="4"/>
      <c r="N37" s="4"/>
      <c r="O37" s="4"/>
      <c r="P37" s="4"/>
    </row>
    <row r="38" spans="1:16" ht="12.75" customHeight="1" x14ac:dyDescent="0.15">
      <c r="A38" s="4"/>
      <c r="B38" s="4"/>
      <c r="C38" s="4"/>
      <c r="D38" s="4"/>
      <c r="E38" s="4"/>
      <c r="F38" s="4"/>
      <c r="G38" s="4"/>
      <c r="H38" s="4"/>
      <c r="I38" s="4"/>
      <c r="J38" s="4"/>
      <c r="K38" s="4"/>
      <c r="L38" s="4"/>
      <c r="M38" s="4"/>
      <c r="N38" s="4"/>
      <c r="O38" s="4"/>
      <c r="P38" s="4"/>
    </row>
  </sheetData>
  <sheetProtection algorithmName="SHA-512" hashValue="2edbTEn5+T04FjfVeLhft4Xna/o2TXFuV4XTXloTd+zDbrryGeX+RYrtOZxcLLiX/E1+csbkwvbnt7YAxzHmZQ==" saltValue="2iAPXKk2EmaJ58VBlMXC0Q==" spinCount="100000" sheet="1" objects="1" scenarios="1" selectLockedCells="1"/>
  <mergeCells count="36">
    <mergeCell ref="C11:M11"/>
    <mergeCell ref="B7:M8"/>
    <mergeCell ref="C9:M9"/>
    <mergeCell ref="C10:M10"/>
    <mergeCell ref="B2:N3"/>
    <mergeCell ref="C12:M12"/>
    <mergeCell ref="C13:M13"/>
    <mergeCell ref="C14:M14"/>
    <mergeCell ref="B16:J16"/>
    <mergeCell ref="C17:F17"/>
    <mergeCell ref="H17:I17"/>
    <mergeCell ref="L17:L18"/>
    <mergeCell ref="M17:P18"/>
    <mergeCell ref="C18:F18"/>
    <mergeCell ref="H18:I18"/>
    <mergeCell ref="C19:F19"/>
    <mergeCell ref="H19:I19"/>
    <mergeCell ref="L19:L20"/>
    <mergeCell ref="M19:P20"/>
    <mergeCell ref="C20:F20"/>
    <mergeCell ref="H20:I20"/>
    <mergeCell ref="E22:G22"/>
    <mergeCell ref="I22:M22"/>
    <mergeCell ref="O22:P22"/>
    <mergeCell ref="E23:G23"/>
    <mergeCell ref="I23:M23"/>
    <mergeCell ref="O23:P23"/>
    <mergeCell ref="E24:G24"/>
    <mergeCell ref="I24:M24"/>
    <mergeCell ref="O24:P24"/>
    <mergeCell ref="E25:G25"/>
    <mergeCell ref="B31:F32"/>
    <mergeCell ref="I31:I32"/>
    <mergeCell ref="J31:J32"/>
    <mergeCell ref="L31:L32"/>
    <mergeCell ref="M31:P32"/>
  </mergeCells>
  <conditionalFormatting sqref="K15:L15">
    <cfRule type="iconSet" priority="1">
      <iconSet iconSet="3Symbols2">
        <cfvo type="percent" val="0"/>
        <cfvo type="percent" val="33"/>
        <cfvo type="percent" val="67"/>
      </iconSet>
    </cfRule>
  </conditionalFormatting>
  <dataValidations count="1">
    <dataValidation type="list" allowBlank="1" showInputMessage="1" showErrorMessage="1" sqref="H18:H20" xr:uid="{00000000-0002-0000-0000-00000000000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31"/>
  <sheetViews>
    <sheetView topLeftCell="A4" workbookViewId="0">
      <selection activeCell="C8" sqref="C8:N10"/>
    </sheetView>
  </sheetViews>
  <sheetFormatPr defaultColWidth="10.42578125" defaultRowHeight="12.75" customHeight="1" x14ac:dyDescent="0.15"/>
  <cols>
    <col min="1" max="1" width="7.42578125" style="32" customWidth="1"/>
    <col min="2" max="2" width="3.42578125" style="32" customWidth="1"/>
    <col min="3" max="3" width="8.42578125" style="32" customWidth="1"/>
    <col min="4" max="4" width="10.42578125" style="32" customWidth="1"/>
    <col min="5" max="5" width="7.5703125" style="32" customWidth="1"/>
    <col min="6" max="6" width="12.5703125" style="32" customWidth="1"/>
    <col min="7" max="7" width="14" style="32" customWidth="1"/>
    <col min="8" max="8" width="6" style="32" customWidth="1"/>
    <col min="9" max="9" width="6.7109375" style="32" customWidth="1"/>
    <col min="10" max="10" width="12.28515625" style="32" customWidth="1"/>
    <col min="11" max="11" width="10.42578125" style="32"/>
    <col min="12" max="12" width="12.7109375" style="32" customWidth="1"/>
    <col min="13" max="13" width="11.28515625" style="32" customWidth="1"/>
    <col min="14" max="14" width="12.5703125" style="32" customWidth="1"/>
    <col min="15" max="16384" width="10.42578125" style="32"/>
  </cols>
  <sheetData>
    <row r="1" spans="1:15" ht="12" customHeight="1" x14ac:dyDescent="0.2">
      <c r="A1" s="16"/>
      <c r="B1" s="2"/>
      <c r="C1" s="2"/>
      <c r="D1" s="2"/>
      <c r="E1" s="2"/>
      <c r="F1" s="2"/>
      <c r="G1" s="2"/>
      <c r="H1" s="17"/>
      <c r="I1" s="17"/>
      <c r="J1" s="3"/>
      <c r="K1" s="3"/>
      <c r="L1" s="3"/>
      <c r="M1" s="4"/>
      <c r="N1" s="18"/>
      <c r="O1" s="3"/>
    </row>
    <row r="2" spans="1:15" ht="12" customHeight="1" x14ac:dyDescent="0.15">
      <c r="A2" s="4"/>
      <c r="B2" s="208" t="str">
        <f>Forside!B2</f>
        <v xml:space="preserve">Standardløsning for belysning </v>
      </c>
      <c r="C2" s="208"/>
      <c r="D2" s="208"/>
      <c r="E2" s="208"/>
      <c r="F2" s="208"/>
      <c r="G2" s="208"/>
      <c r="H2" s="208"/>
      <c r="I2" s="208"/>
      <c r="J2" s="208"/>
      <c r="K2" s="208"/>
      <c r="L2" s="208"/>
      <c r="M2" s="208"/>
      <c r="N2" s="19"/>
      <c r="O2" s="5"/>
    </row>
    <row r="3" spans="1:15" ht="33.75" customHeight="1" x14ac:dyDescent="0.25">
      <c r="A3" s="20"/>
      <c r="B3" s="208"/>
      <c r="C3" s="208"/>
      <c r="D3" s="208"/>
      <c r="E3" s="208"/>
      <c r="F3" s="208"/>
      <c r="G3" s="208"/>
      <c r="H3" s="208"/>
      <c r="I3" s="208"/>
      <c r="J3" s="208"/>
      <c r="K3" s="208"/>
      <c r="L3" s="208"/>
      <c r="M3" s="208"/>
      <c r="N3" s="5"/>
      <c r="O3" s="5"/>
    </row>
    <row r="4" spans="1:15" ht="10.35" customHeight="1" x14ac:dyDescent="0.25">
      <c r="A4" s="20"/>
      <c r="B4" s="21"/>
      <c r="C4" s="21"/>
      <c r="D4" s="21"/>
      <c r="E4" s="21"/>
      <c r="F4" s="21"/>
      <c r="G4" s="21"/>
      <c r="H4" s="4"/>
      <c r="I4" s="22"/>
      <c r="J4" s="22"/>
      <c r="K4" s="22"/>
      <c r="L4" s="22"/>
      <c r="M4" s="22"/>
      <c r="N4" s="5"/>
      <c r="O4" s="9" t="str">
        <f>Forside!P4</f>
        <v>Vers. 2  20.02.2025</v>
      </c>
    </row>
    <row r="5" spans="1:15" ht="11.25" x14ac:dyDescent="0.15">
      <c r="A5" s="23"/>
      <c r="B5" s="23"/>
      <c r="C5" s="23"/>
      <c r="D5" s="23"/>
      <c r="E5" s="23"/>
      <c r="F5" s="23"/>
      <c r="G5" s="23"/>
      <c r="H5" s="23"/>
      <c r="I5" s="23"/>
      <c r="J5" s="23"/>
      <c r="K5" s="23"/>
      <c r="L5" s="23"/>
      <c r="M5" s="23"/>
      <c r="N5" s="23"/>
      <c r="O5" s="23"/>
    </row>
    <row r="6" spans="1:15" ht="18.75" x14ac:dyDescent="0.3">
      <c r="A6" s="4"/>
      <c r="B6" s="4"/>
      <c r="C6" s="190" t="s">
        <v>84</v>
      </c>
      <c r="D6" s="4"/>
      <c r="E6" s="4"/>
      <c r="F6" s="4"/>
      <c r="G6" s="4"/>
      <c r="H6" s="4"/>
      <c r="I6" s="4"/>
      <c r="J6" s="4"/>
      <c r="K6" s="4"/>
      <c r="L6" s="4"/>
      <c r="M6" s="4"/>
      <c r="N6" s="4"/>
      <c r="O6" s="4"/>
    </row>
    <row r="7" spans="1:15" s="191" customFormat="1" ht="6" customHeight="1" x14ac:dyDescent="0.2">
      <c r="A7" s="24"/>
      <c r="B7" s="24"/>
      <c r="C7" s="25"/>
      <c r="D7" s="26"/>
      <c r="E7" s="26"/>
      <c r="F7" s="26"/>
      <c r="G7" s="26"/>
      <c r="H7" s="26"/>
      <c r="I7" s="26"/>
      <c r="J7" s="27"/>
      <c r="K7" s="26"/>
      <c r="L7" s="26"/>
      <c r="M7" s="26"/>
      <c r="N7" s="26"/>
      <c r="O7" s="26"/>
    </row>
    <row r="8" spans="1:15" s="191" customFormat="1" ht="60.75" customHeight="1" x14ac:dyDescent="0.2">
      <c r="A8" s="24"/>
      <c r="B8" s="24"/>
      <c r="C8" s="210" t="s">
        <v>89</v>
      </c>
      <c r="D8" s="210"/>
      <c r="E8" s="210"/>
      <c r="F8" s="210"/>
      <c r="G8" s="210"/>
      <c r="H8" s="210"/>
      <c r="I8" s="210"/>
      <c r="J8" s="210"/>
      <c r="K8" s="210"/>
      <c r="L8" s="210"/>
      <c r="M8" s="210"/>
      <c r="N8" s="210"/>
      <c r="O8" s="26"/>
    </row>
    <row r="9" spans="1:15" s="191" customFormat="1" ht="60.75" customHeight="1" x14ac:dyDescent="0.2">
      <c r="A9" s="24"/>
      <c r="B9" s="24"/>
      <c r="C9" s="210"/>
      <c r="D9" s="210"/>
      <c r="E9" s="210"/>
      <c r="F9" s="210"/>
      <c r="G9" s="210"/>
      <c r="H9" s="210"/>
      <c r="I9" s="210"/>
      <c r="J9" s="210"/>
      <c r="K9" s="210"/>
      <c r="L9" s="210"/>
      <c r="M9" s="210"/>
      <c r="N9" s="210"/>
      <c r="O9" s="26"/>
    </row>
    <row r="10" spans="1:15" s="191" customFormat="1" ht="92.25" customHeight="1" x14ac:dyDescent="0.2">
      <c r="A10" s="24"/>
      <c r="B10" s="24"/>
      <c r="C10" s="210"/>
      <c r="D10" s="210"/>
      <c r="E10" s="210"/>
      <c r="F10" s="210"/>
      <c r="G10" s="210"/>
      <c r="H10" s="210"/>
      <c r="I10" s="210"/>
      <c r="J10" s="210"/>
      <c r="K10" s="210"/>
      <c r="L10" s="210"/>
      <c r="M10" s="210"/>
      <c r="N10" s="210"/>
      <c r="O10" s="26"/>
    </row>
    <row r="11" spans="1:15" s="191" customFormat="1" ht="15.75" customHeight="1" x14ac:dyDescent="0.2">
      <c r="A11" s="24"/>
      <c r="B11" s="24"/>
      <c r="C11" s="24"/>
      <c r="D11" s="24"/>
      <c r="E11" s="24"/>
      <c r="F11" s="24"/>
      <c r="G11" s="24"/>
      <c r="H11" s="24"/>
      <c r="I11" s="24"/>
      <c r="J11" s="24"/>
      <c r="K11" s="24"/>
      <c r="L11" s="24"/>
      <c r="M11" s="24"/>
      <c r="N11" s="24"/>
      <c r="O11" s="26"/>
    </row>
    <row r="12" spans="1:15" ht="18.75" x14ac:dyDescent="0.3">
      <c r="A12" s="28"/>
      <c r="B12" s="129">
        <v>1</v>
      </c>
      <c r="C12" s="190" t="s">
        <v>55</v>
      </c>
      <c r="D12" s="4"/>
      <c r="E12" s="4"/>
      <c r="F12" s="4"/>
      <c r="G12" s="4"/>
      <c r="H12" s="4"/>
      <c r="I12" s="4"/>
      <c r="J12" s="4"/>
      <c r="K12" s="4"/>
      <c r="L12" s="4"/>
      <c r="M12" s="4"/>
      <c r="N12" s="4"/>
      <c r="O12" s="4"/>
    </row>
    <row r="13" spans="1:15" ht="249" customHeight="1" x14ac:dyDescent="0.25">
      <c r="A13" s="28"/>
      <c r="B13" s="29"/>
      <c r="C13" s="210" t="s">
        <v>90</v>
      </c>
      <c r="D13" s="210"/>
      <c r="E13" s="210"/>
      <c r="F13" s="210"/>
      <c r="G13" s="210"/>
      <c r="H13" s="210"/>
      <c r="I13" s="210"/>
      <c r="J13" s="210"/>
      <c r="K13" s="210"/>
      <c r="L13" s="210"/>
      <c r="M13" s="210"/>
      <c r="N13" s="210"/>
      <c r="O13" s="4"/>
    </row>
    <row r="14" spans="1:15" ht="12.75" customHeight="1" x14ac:dyDescent="0.15">
      <c r="A14" s="28"/>
      <c r="B14" s="4"/>
      <c r="C14" s="4"/>
      <c r="D14" s="4"/>
      <c r="E14" s="4"/>
      <c r="F14" s="4"/>
      <c r="G14" s="4"/>
      <c r="H14" s="4"/>
      <c r="I14" s="4"/>
      <c r="J14" s="4"/>
      <c r="K14" s="4"/>
      <c r="L14" s="4"/>
      <c r="M14" s="4"/>
      <c r="N14" s="4"/>
      <c r="O14" s="4"/>
    </row>
    <row r="15" spans="1:15" ht="18.95" customHeight="1" x14ac:dyDescent="0.3">
      <c r="A15" s="28"/>
      <c r="B15" s="31"/>
      <c r="C15" s="30"/>
      <c r="D15" s="4"/>
      <c r="E15" s="4"/>
      <c r="F15" s="4"/>
      <c r="G15" s="4"/>
      <c r="H15" s="4"/>
      <c r="I15" s="4"/>
      <c r="J15" s="4"/>
      <c r="K15" s="4"/>
      <c r="L15" s="4"/>
      <c r="M15" s="4"/>
      <c r="N15" s="4"/>
      <c r="O15" s="4"/>
    </row>
    <row r="16" spans="1:15" ht="16.5" customHeight="1" x14ac:dyDescent="0.3">
      <c r="A16" s="28"/>
      <c r="B16" s="4"/>
      <c r="C16" s="190"/>
      <c r="D16" s="4"/>
      <c r="E16" s="4"/>
      <c r="F16" s="4"/>
      <c r="G16" s="4"/>
      <c r="H16" s="4"/>
      <c r="I16" s="4"/>
      <c r="J16" s="4"/>
      <c r="K16" s="4"/>
      <c r="L16" s="4"/>
      <c r="M16" s="4"/>
      <c r="N16" s="4"/>
      <c r="O16" s="4"/>
    </row>
    <row r="17" spans="1:15" ht="27.75" customHeight="1" x14ac:dyDescent="0.15">
      <c r="A17" s="28"/>
      <c r="B17" s="4"/>
      <c r="C17" s="209"/>
      <c r="D17" s="209"/>
      <c r="E17" s="209"/>
      <c r="F17" s="209"/>
      <c r="G17" s="209"/>
      <c r="H17" s="209"/>
      <c r="I17" s="209"/>
      <c r="J17" s="209"/>
      <c r="K17" s="209"/>
      <c r="L17" s="209"/>
      <c r="M17" s="209"/>
      <c r="N17" s="209"/>
      <c r="O17" s="4"/>
    </row>
    <row r="18" spans="1:15" ht="18.600000000000001" customHeight="1" x14ac:dyDescent="0.3">
      <c r="A18" s="28"/>
      <c r="B18" s="31"/>
      <c r="C18" s="30"/>
      <c r="D18" s="4"/>
      <c r="E18" s="4"/>
      <c r="F18" s="4"/>
      <c r="G18" s="4"/>
      <c r="H18" s="4"/>
      <c r="I18" s="4"/>
      <c r="J18" s="4"/>
      <c r="K18" s="4"/>
      <c r="L18" s="4"/>
      <c r="M18" s="4"/>
      <c r="N18" s="4"/>
      <c r="O18" s="4"/>
    </row>
    <row r="19" spans="1:15" ht="18" customHeight="1" x14ac:dyDescent="0.3">
      <c r="A19" s="28"/>
      <c r="B19" s="4"/>
      <c r="C19" s="190"/>
      <c r="D19" s="4"/>
      <c r="E19" s="4"/>
      <c r="F19" s="4"/>
      <c r="G19" s="4"/>
      <c r="H19" s="4"/>
      <c r="I19" s="4"/>
      <c r="J19" s="4"/>
      <c r="K19" s="4"/>
      <c r="L19" s="4"/>
      <c r="M19" s="4"/>
      <c r="N19" s="4"/>
      <c r="O19" s="4"/>
    </row>
    <row r="20" spans="1:15" ht="89.1" customHeight="1" x14ac:dyDescent="0.15">
      <c r="A20" s="28"/>
      <c r="B20" s="4"/>
      <c r="C20" s="209"/>
      <c r="D20" s="209"/>
      <c r="E20" s="209"/>
      <c r="F20" s="209"/>
      <c r="G20" s="209"/>
      <c r="H20" s="209"/>
      <c r="I20" s="209"/>
      <c r="J20" s="209"/>
      <c r="K20" s="209"/>
      <c r="L20" s="209"/>
      <c r="M20" s="209"/>
      <c r="N20" s="209"/>
      <c r="O20" s="4"/>
    </row>
    <row r="21" spans="1:15" ht="12.75" customHeight="1" x14ac:dyDescent="0.3">
      <c r="A21" s="28"/>
      <c r="B21" s="31"/>
      <c r="C21" s="30"/>
      <c r="D21" s="4"/>
      <c r="E21" s="4"/>
      <c r="F21" s="4"/>
      <c r="G21" s="4"/>
      <c r="H21" s="4"/>
      <c r="I21" s="4"/>
      <c r="J21" s="4"/>
      <c r="K21" s="4"/>
      <c r="L21" s="4"/>
      <c r="M21" s="4"/>
      <c r="N21" s="4"/>
      <c r="O21" s="4"/>
    </row>
    <row r="22" spans="1:15" ht="18.75" x14ac:dyDescent="0.3">
      <c r="A22" s="4"/>
      <c r="B22" s="4"/>
      <c r="C22" s="190"/>
      <c r="D22" s="4"/>
      <c r="E22" s="4"/>
      <c r="F22" s="4"/>
      <c r="G22" s="4"/>
      <c r="H22" s="4"/>
      <c r="I22" s="4"/>
      <c r="J22" s="4"/>
      <c r="K22" s="4"/>
      <c r="L22" s="4"/>
      <c r="M22" s="4"/>
      <c r="N22" s="4"/>
      <c r="O22" s="4"/>
    </row>
    <row r="23" spans="1:15" ht="67.5" customHeight="1" x14ac:dyDescent="0.15">
      <c r="A23" s="4"/>
      <c r="B23" s="4"/>
      <c r="C23" s="209"/>
      <c r="D23" s="209"/>
      <c r="E23" s="209"/>
      <c r="F23" s="209"/>
      <c r="G23" s="209"/>
      <c r="H23" s="209"/>
      <c r="I23" s="209"/>
      <c r="J23" s="209"/>
      <c r="K23" s="209"/>
      <c r="L23" s="209"/>
      <c r="M23" s="209"/>
      <c r="N23" s="209"/>
      <c r="O23" s="4"/>
    </row>
    <row r="24" spans="1:15" ht="12.75" customHeight="1" x14ac:dyDescent="0.15">
      <c r="A24" s="4"/>
      <c r="B24" s="4"/>
      <c r="C24" s="4"/>
      <c r="D24" s="4"/>
      <c r="E24" s="4"/>
      <c r="F24" s="4"/>
      <c r="G24" s="4"/>
      <c r="H24" s="4"/>
      <c r="I24" s="4"/>
      <c r="J24" s="4"/>
      <c r="K24" s="4"/>
      <c r="L24" s="4"/>
      <c r="M24" s="4"/>
      <c r="N24" s="4"/>
      <c r="O24" s="4"/>
    </row>
    <row r="25" spans="1:15" ht="12.75" customHeight="1" x14ac:dyDescent="0.15">
      <c r="A25" s="4"/>
      <c r="B25" s="4"/>
      <c r="C25" s="4"/>
      <c r="D25" s="4"/>
      <c r="E25" s="4"/>
      <c r="F25" s="4"/>
      <c r="G25" s="4"/>
      <c r="H25" s="4"/>
      <c r="I25" s="4"/>
      <c r="J25" s="4"/>
      <c r="K25" s="4"/>
      <c r="L25" s="4"/>
      <c r="M25" s="4"/>
      <c r="N25" s="4"/>
      <c r="O25" s="4"/>
    </row>
    <row r="26" spans="1:15" ht="12.75" customHeight="1" x14ac:dyDescent="0.15">
      <c r="A26" s="4"/>
      <c r="B26" s="4"/>
      <c r="C26" s="4"/>
      <c r="D26" s="4"/>
      <c r="E26" s="4"/>
      <c r="F26" s="4"/>
      <c r="G26" s="4"/>
      <c r="H26" s="4"/>
      <c r="I26" s="4"/>
      <c r="J26" s="4"/>
      <c r="K26" s="4"/>
      <c r="L26" s="4"/>
      <c r="M26" s="4"/>
      <c r="N26" s="4"/>
      <c r="O26" s="4"/>
    </row>
    <row r="27" spans="1:15" ht="12.75" customHeight="1" x14ac:dyDescent="0.15">
      <c r="A27" s="4"/>
      <c r="B27" s="4"/>
      <c r="C27" s="4"/>
      <c r="D27" s="4"/>
      <c r="E27" s="4"/>
      <c r="F27" s="4"/>
      <c r="G27" s="4"/>
      <c r="H27" s="4"/>
      <c r="I27" s="4"/>
      <c r="J27" s="4"/>
      <c r="K27" s="4"/>
      <c r="L27" s="4"/>
      <c r="M27" s="4"/>
      <c r="N27" s="4"/>
      <c r="O27" s="4"/>
    </row>
    <row r="28" spans="1:15" ht="12.75" customHeight="1" x14ac:dyDescent="0.15">
      <c r="A28" s="4"/>
      <c r="B28" s="4"/>
      <c r="C28" s="4"/>
      <c r="D28" s="4"/>
      <c r="E28" s="4"/>
      <c r="F28" s="4"/>
      <c r="G28" s="4"/>
      <c r="H28" s="4"/>
      <c r="I28" s="4"/>
      <c r="J28" s="4"/>
      <c r="K28" s="4"/>
      <c r="L28" s="4"/>
      <c r="M28" s="4"/>
      <c r="N28" s="4"/>
      <c r="O28" s="4"/>
    </row>
    <row r="29" spans="1:15" ht="12.75" customHeight="1" x14ac:dyDescent="0.15">
      <c r="A29" s="4"/>
      <c r="B29" s="4"/>
      <c r="C29" s="4"/>
      <c r="D29" s="4"/>
      <c r="E29" s="4"/>
      <c r="F29" s="4"/>
      <c r="G29" s="4"/>
      <c r="H29" s="4"/>
      <c r="I29" s="4"/>
      <c r="J29" s="4"/>
      <c r="K29" s="4"/>
      <c r="L29" s="4"/>
      <c r="M29" s="4"/>
      <c r="N29" s="4"/>
      <c r="O29" s="4"/>
    </row>
    <row r="30" spans="1:15" ht="12.75" customHeight="1" x14ac:dyDescent="0.15">
      <c r="A30" s="4"/>
      <c r="B30" s="4"/>
      <c r="C30" s="4"/>
      <c r="D30" s="4"/>
      <c r="E30" s="4"/>
      <c r="F30" s="4"/>
      <c r="G30" s="4"/>
      <c r="H30" s="4"/>
      <c r="I30" s="4"/>
      <c r="J30" s="4"/>
      <c r="K30" s="4"/>
      <c r="L30" s="4"/>
      <c r="M30" s="4"/>
      <c r="N30" s="4"/>
      <c r="O30" s="4"/>
    </row>
    <row r="31" spans="1:15" ht="12.75" customHeight="1" x14ac:dyDescent="0.15">
      <c r="A31" s="4"/>
      <c r="B31" s="4"/>
      <c r="C31" s="4"/>
      <c r="D31" s="4"/>
      <c r="E31" s="4"/>
      <c r="F31" s="4"/>
      <c r="G31" s="4"/>
      <c r="H31" s="4"/>
      <c r="I31" s="4"/>
      <c r="J31" s="4"/>
      <c r="K31" s="4"/>
      <c r="L31" s="4"/>
      <c r="M31" s="4"/>
      <c r="N31" s="4"/>
      <c r="O31" s="4"/>
    </row>
  </sheetData>
  <sheetProtection algorithmName="SHA-512" hashValue="wYinF0o3qIISbmVsUnENn5RsbfPEQnPwON1rOlna4pYTombf/cJVv6gRRPEWw+vJpCj6pqVhp/iY5VgE2qjWWw==" saltValue="p8doDpofbYbX7YvMR9ZEkg==" spinCount="100000" sheet="1" selectLockedCells="1"/>
  <mergeCells count="6">
    <mergeCell ref="C23:N23"/>
    <mergeCell ref="B2:M3"/>
    <mergeCell ref="C17:N17"/>
    <mergeCell ref="C20:N20"/>
    <mergeCell ref="C13:N13"/>
    <mergeCell ref="C8:N10"/>
  </mergeCells>
  <hyperlinks>
    <hyperlink ref="B12:B13" location="'1'!A1" display="'1'!A1" xr:uid="{00000000-0004-0000-0100-000000000000}"/>
    <hyperlink ref="C12" location="'Tiltag 1'!A1" display="Tiltag 1 Udskiftning af varmeforsyning - Dokumenteret forbrug" xr:uid="{00000000-0004-0000-0100-000001000000}"/>
    <hyperlink ref="B12" location="'Tiltag 1'!A1" display="'Tiltag 1'!A1" xr:uid="{00000000-0004-0000-0100-000002000000}"/>
    <hyperlink ref="C6" location="'Tiltag 1'!A1" display="Tiltag 1 Udskiftning af varmeforsyning - Dokumenteret forbrug" xr:uid="{00000000-0004-0000-0100-000003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sheetPr>
  <dimension ref="A1:R44"/>
  <sheetViews>
    <sheetView topLeftCell="A25" zoomScaleNormal="100" workbookViewId="0">
      <selection activeCell="E21" sqref="E21"/>
    </sheetView>
  </sheetViews>
  <sheetFormatPr defaultColWidth="9.140625" defaultRowHeight="15" x14ac:dyDescent="0.25"/>
  <cols>
    <col min="1" max="1" width="22.42578125" style="77" customWidth="1"/>
    <col min="2" max="2" width="7.42578125" style="77" customWidth="1"/>
    <col min="3" max="3" width="45" style="77" customWidth="1"/>
    <col min="4" max="4" width="29.5703125" style="77" customWidth="1"/>
    <col min="5" max="5" width="25.5703125" style="77" bestFit="1" customWidth="1"/>
    <col min="6" max="6" width="9.28515625" style="77" customWidth="1"/>
    <col min="7" max="7" width="7.28515625" style="77" customWidth="1"/>
    <col min="8" max="9" width="9.28515625" style="77"/>
    <col min="10" max="10" width="7.28515625" style="77" customWidth="1"/>
    <col min="11" max="11" width="9.28515625" style="77"/>
    <col min="12" max="12" width="21.7109375" style="77" customWidth="1"/>
    <col min="13" max="13" width="10.42578125" style="77" customWidth="1"/>
    <col min="14" max="14" width="12.5703125" style="77" customWidth="1"/>
    <col min="15" max="15" width="9.28515625" style="77"/>
    <col min="16" max="16384" width="9.140625" style="77"/>
  </cols>
  <sheetData>
    <row r="1" spans="1:18" ht="15" customHeight="1" x14ac:dyDescent="0.25">
      <c r="A1" s="16"/>
      <c r="B1" s="216" t="s">
        <v>0</v>
      </c>
      <c r="C1" s="216"/>
      <c r="D1" s="38" t="s">
        <v>56</v>
      </c>
      <c r="E1" s="38"/>
      <c r="F1" s="38"/>
      <c r="G1" s="4"/>
      <c r="H1" s="4"/>
      <c r="I1" s="3"/>
      <c r="J1" s="18"/>
      <c r="K1" s="3"/>
      <c r="L1" s="18"/>
      <c r="M1" s="3"/>
      <c r="N1" s="3"/>
      <c r="O1" s="39"/>
      <c r="P1" s="39"/>
      <c r="Q1" s="39"/>
      <c r="R1" s="39"/>
    </row>
    <row r="2" spans="1:18" ht="15" customHeight="1" x14ac:dyDescent="0.25">
      <c r="A2" s="4"/>
      <c r="B2" s="216"/>
      <c r="C2" s="216"/>
      <c r="D2" s="38" t="s">
        <v>11</v>
      </c>
      <c r="E2" s="38"/>
      <c r="F2" s="38"/>
      <c r="G2" s="4"/>
      <c r="H2" s="4"/>
      <c r="I2" s="5"/>
      <c r="J2" s="5"/>
      <c r="K2" s="40"/>
      <c r="L2" s="5"/>
      <c r="M2" s="5"/>
      <c r="N2" s="5"/>
      <c r="O2" s="39"/>
      <c r="P2" s="39"/>
      <c r="Q2" s="39"/>
      <c r="R2" s="39"/>
    </row>
    <row r="3" spans="1:18" ht="18" x14ac:dyDescent="0.25">
      <c r="A3" s="20"/>
      <c r="B3" s="7" t="str">
        <f>Energisparetiltag!C12</f>
        <v>Tiltag 1 Udskiftning af belysning</v>
      </c>
      <c r="C3" s="41"/>
      <c r="D3" s="4"/>
      <c r="E3" s="4"/>
      <c r="F3" s="4"/>
      <c r="G3" s="4"/>
      <c r="H3" s="4"/>
      <c r="I3" s="4"/>
      <c r="J3" s="5"/>
      <c r="K3" s="40"/>
      <c r="L3" s="5"/>
      <c r="M3" s="5"/>
      <c r="N3" s="9" t="str">
        <f>Forside!P4</f>
        <v>Vers. 2  20.02.2025</v>
      </c>
      <c r="O3" s="39"/>
      <c r="P3" s="39"/>
      <c r="Q3" s="39"/>
      <c r="R3" s="39"/>
    </row>
    <row r="4" spans="1:18" x14ac:dyDescent="0.25">
      <c r="A4" s="23"/>
      <c r="B4" s="23"/>
      <c r="C4" s="23"/>
      <c r="D4" s="23"/>
      <c r="E4" s="23"/>
      <c r="F4" s="23"/>
      <c r="G4" s="23"/>
      <c r="H4" s="23"/>
      <c r="I4" s="23"/>
      <c r="J4" s="23"/>
      <c r="K4" s="23"/>
      <c r="L4" s="23"/>
      <c r="M4" s="23"/>
      <c r="N4" s="23"/>
      <c r="O4" s="39"/>
      <c r="P4" s="39"/>
      <c r="Q4" s="39"/>
      <c r="R4" s="39"/>
    </row>
    <row r="5" spans="1:18" x14ac:dyDescent="0.25">
      <c r="A5" s="4"/>
      <c r="B5" s="42"/>
      <c r="C5" s="4"/>
      <c r="D5" s="4"/>
      <c r="E5" s="4"/>
      <c r="F5" s="4"/>
      <c r="G5" s="4"/>
      <c r="H5" s="4"/>
      <c r="I5" s="4"/>
      <c r="J5" s="4"/>
      <c r="K5" s="4"/>
      <c r="L5" s="4"/>
      <c r="M5" s="4"/>
      <c r="N5" s="4"/>
      <c r="O5" s="39"/>
      <c r="P5" s="39"/>
      <c r="Q5" s="39"/>
      <c r="R5" s="39"/>
    </row>
    <row r="6" spans="1:18" ht="15" customHeight="1" x14ac:dyDescent="0.25">
      <c r="A6" s="4"/>
      <c r="B6" s="217" t="s">
        <v>1</v>
      </c>
      <c r="C6" s="217"/>
      <c r="D6" s="217"/>
      <c r="E6" s="217"/>
      <c r="F6" s="217"/>
      <c r="G6" s="217"/>
      <c r="H6" s="217"/>
      <c r="I6" s="217"/>
      <c r="J6" s="4"/>
      <c r="K6" s="4"/>
      <c r="L6" s="4"/>
      <c r="M6" s="4"/>
      <c r="N6" s="4"/>
      <c r="O6" s="39"/>
      <c r="P6" s="39"/>
      <c r="Q6" s="39"/>
      <c r="R6" s="39"/>
    </row>
    <row r="7" spans="1:18" ht="15" customHeight="1" x14ac:dyDescent="0.25">
      <c r="A7" s="4"/>
      <c r="B7" s="217"/>
      <c r="C7" s="217"/>
      <c r="D7" s="217"/>
      <c r="E7" s="217"/>
      <c r="F7" s="217"/>
      <c r="G7" s="217"/>
      <c r="H7" s="217"/>
      <c r="I7" s="217"/>
      <c r="J7" s="43"/>
      <c r="K7" s="44"/>
      <c r="L7" s="44"/>
      <c r="M7" s="4"/>
      <c r="N7" s="4"/>
      <c r="O7" s="39"/>
      <c r="P7" s="39"/>
      <c r="Q7" s="39"/>
      <c r="R7" s="39"/>
    </row>
    <row r="8" spans="1:18" ht="15" customHeight="1" x14ac:dyDescent="0.25">
      <c r="A8" s="4"/>
      <c r="B8" s="45" t="s">
        <v>2</v>
      </c>
      <c r="C8" s="218" t="s">
        <v>85</v>
      </c>
      <c r="D8" s="218"/>
      <c r="E8" s="218"/>
      <c r="F8" s="218"/>
      <c r="G8" s="218"/>
      <c r="H8" s="218"/>
      <c r="I8" s="219"/>
      <c r="J8" s="46"/>
      <c r="K8" s="36" t="s">
        <v>3</v>
      </c>
      <c r="L8" s="36">
        <f>IF(J8="",0,IF(J8=K8,1,-1))</f>
        <v>0</v>
      </c>
      <c r="M8" s="47"/>
      <c r="N8" s="47"/>
      <c r="O8" s="39"/>
      <c r="P8" s="39"/>
      <c r="Q8" s="39"/>
      <c r="R8" s="39"/>
    </row>
    <row r="9" spans="1:18" x14ac:dyDescent="0.25">
      <c r="A9" s="4"/>
      <c r="B9" s="45" t="s">
        <v>2</v>
      </c>
      <c r="C9" s="218" t="s">
        <v>86</v>
      </c>
      <c r="D9" s="218"/>
      <c r="E9" s="218"/>
      <c r="F9" s="218"/>
      <c r="G9" s="218"/>
      <c r="H9" s="218"/>
      <c r="I9" s="219"/>
      <c r="J9" s="46"/>
      <c r="K9" s="36" t="s">
        <v>3</v>
      </c>
      <c r="L9" s="36">
        <f>IF(J9="",0,IF(J9=K9,1,-1))</f>
        <v>0</v>
      </c>
      <c r="M9" s="47"/>
      <c r="N9" s="47"/>
      <c r="O9" s="39"/>
      <c r="P9" s="39"/>
      <c r="Q9" s="39"/>
      <c r="R9" s="39"/>
    </row>
    <row r="10" spans="1:18" x14ac:dyDescent="0.25">
      <c r="A10" s="4"/>
      <c r="B10" s="45"/>
      <c r="C10" s="178"/>
      <c r="D10" s="178"/>
      <c r="E10" s="178"/>
      <c r="F10" s="178"/>
      <c r="G10" s="178"/>
      <c r="H10" s="178"/>
      <c r="I10" s="178"/>
      <c r="J10" s="178"/>
      <c r="K10" s="36"/>
      <c r="L10" s="178"/>
      <c r="M10" s="47"/>
      <c r="N10" s="47"/>
      <c r="O10" s="39"/>
      <c r="P10" s="39"/>
      <c r="Q10" s="39"/>
      <c r="R10" s="39"/>
    </row>
    <row r="11" spans="1:18" ht="29.25" x14ac:dyDescent="0.25">
      <c r="A11" s="4"/>
      <c r="B11" s="48" t="str">
        <f>IF(F11=0,"Spørgsmål om afgrænsning er ikke besvaret",IF(F11=1,"Projektet er omfattet af standardløsningen","Projektet er ikke omfattet af standardløsningen"))</f>
        <v>Spørgsmål om afgrænsning er ikke besvaret</v>
      </c>
      <c r="C11" s="49"/>
      <c r="D11" s="49"/>
      <c r="E11" s="192" t="s">
        <v>12</v>
      </c>
      <c r="F11" s="37">
        <f>MIN(L8:L10)</f>
        <v>0</v>
      </c>
      <c r="G11" s="4"/>
      <c r="H11" s="4"/>
      <c r="I11" s="4"/>
      <c r="J11" s="4"/>
      <c r="K11" s="4"/>
      <c r="L11" s="4"/>
      <c r="M11" s="4"/>
      <c r="N11" s="4"/>
      <c r="O11" s="39"/>
      <c r="P11" s="39"/>
      <c r="Q11" s="39"/>
      <c r="R11" s="39"/>
    </row>
    <row r="12" spans="1:18" ht="22.5" x14ac:dyDescent="0.3">
      <c r="A12" s="4"/>
      <c r="B12" s="220" t="s">
        <v>5</v>
      </c>
      <c r="C12" s="220"/>
      <c r="D12" s="220"/>
      <c r="E12" s="220"/>
      <c r="F12" s="220"/>
      <c r="G12" s="4"/>
      <c r="H12" s="95" t="s">
        <v>22</v>
      </c>
      <c r="I12" s="50"/>
      <c r="J12" s="50"/>
      <c r="K12" s="50"/>
      <c r="L12" s="50"/>
      <c r="M12" s="50"/>
      <c r="N12" s="50"/>
      <c r="O12" s="39"/>
      <c r="P12" s="39"/>
      <c r="Q12" s="39"/>
      <c r="R12" s="39"/>
    </row>
    <row r="13" spans="1:18" ht="22.5" x14ac:dyDescent="0.3">
      <c r="A13" s="4"/>
      <c r="B13" s="51">
        <v>1</v>
      </c>
      <c r="C13" s="52" t="s">
        <v>57</v>
      </c>
      <c r="D13" s="53"/>
      <c r="E13" s="54"/>
      <c r="F13" s="54"/>
      <c r="G13" s="4"/>
      <c r="H13" s="50"/>
      <c r="I13" s="50"/>
      <c r="J13" s="50"/>
      <c r="K13" s="50"/>
      <c r="L13" s="50"/>
      <c r="M13" s="50"/>
      <c r="N13" s="50"/>
      <c r="O13" s="39"/>
      <c r="P13" s="39"/>
      <c r="Q13" s="39"/>
      <c r="R13" s="39"/>
    </row>
    <row r="14" spans="1:18" ht="22.5" x14ac:dyDescent="0.3">
      <c r="A14" s="4"/>
      <c r="B14" s="51"/>
      <c r="C14" s="63" t="s">
        <v>70</v>
      </c>
      <c r="D14" s="164" t="s">
        <v>53</v>
      </c>
      <c r="E14" s="164" t="s">
        <v>58</v>
      </c>
      <c r="F14" s="54"/>
      <c r="G14" s="4"/>
      <c r="H14" s="50"/>
      <c r="I14" s="50"/>
      <c r="J14" s="50"/>
      <c r="K14" s="50"/>
      <c r="L14" s="50"/>
      <c r="M14" s="50"/>
      <c r="N14" s="50"/>
      <c r="O14" s="39"/>
      <c r="P14" s="39"/>
      <c r="Q14" s="39"/>
      <c r="R14" s="39"/>
    </row>
    <row r="15" spans="1:18" ht="22.5" x14ac:dyDescent="0.3">
      <c r="A15" s="4"/>
      <c r="B15" s="57"/>
      <c r="C15" s="93" t="s">
        <v>79</v>
      </c>
      <c r="D15" s="162"/>
      <c r="E15" s="159"/>
      <c r="F15" s="57"/>
      <c r="G15" s="4"/>
      <c r="H15" s="50" t="s">
        <v>22</v>
      </c>
      <c r="I15" s="50"/>
      <c r="J15" s="50"/>
      <c r="K15" s="50"/>
      <c r="L15" s="50"/>
      <c r="M15" s="50"/>
      <c r="N15" s="50"/>
      <c r="O15" s="39"/>
      <c r="P15" s="39"/>
      <c r="Q15" s="39"/>
      <c r="R15" s="39"/>
    </row>
    <row r="16" spans="1:18" ht="22.5" x14ac:dyDescent="0.3">
      <c r="A16" s="60"/>
      <c r="B16" s="57"/>
      <c r="C16" s="165" t="s">
        <v>59</v>
      </c>
      <c r="D16" s="162"/>
      <c r="E16" s="159"/>
      <c r="F16" s="58"/>
      <c r="G16" s="4"/>
      <c r="H16" s="50"/>
      <c r="I16" s="50"/>
      <c r="J16" s="50"/>
      <c r="K16" s="50"/>
      <c r="L16" s="50"/>
      <c r="M16" s="50"/>
      <c r="N16" s="50"/>
      <c r="O16" s="62"/>
      <c r="P16" s="39"/>
      <c r="Q16" s="39"/>
      <c r="R16" s="39"/>
    </row>
    <row r="17" spans="1:18" ht="22.5" x14ac:dyDescent="0.3">
      <c r="A17" s="4"/>
      <c r="B17" s="79"/>
      <c r="C17" s="165" t="s">
        <v>61</v>
      </c>
      <c r="D17" s="163"/>
      <c r="E17" s="160"/>
      <c r="F17" s="58"/>
      <c r="G17" s="60"/>
      <c r="H17" s="50"/>
      <c r="I17" s="50"/>
      <c r="J17" s="50"/>
      <c r="K17" s="50"/>
      <c r="L17" s="50"/>
      <c r="M17" s="50"/>
      <c r="N17" s="50"/>
      <c r="O17" s="39"/>
      <c r="P17" s="39"/>
      <c r="Q17" s="39"/>
      <c r="R17" s="39"/>
    </row>
    <row r="18" spans="1:18" ht="22.5" x14ac:dyDescent="0.3">
      <c r="A18" s="4"/>
      <c r="B18" s="57"/>
      <c r="C18" s="165" t="s">
        <v>60</v>
      </c>
      <c r="D18" s="163"/>
      <c r="E18" s="160"/>
      <c r="F18" s="79"/>
      <c r="G18" s="60"/>
      <c r="H18" s="50"/>
      <c r="I18" s="50"/>
      <c r="J18" s="50"/>
      <c r="K18" s="50"/>
      <c r="L18" s="50"/>
      <c r="M18" s="50"/>
      <c r="N18" s="50"/>
      <c r="O18" s="39"/>
      <c r="P18" s="39"/>
      <c r="Q18" s="39"/>
      <c r="R18" s="39"/>
    </row>
    <row r="19" spans="1:18" ht="22.5" x14ac:dyDescent="0.3">
      <c r="A19" s="4"/>
      <c r="B19" s="51"/>
      <c r="C19" s="165" t="s">
        <v>62</v>
      </c>
      <c r="D19" s="163"/>
      <c r="E19" s="160"/>
      <c r="F19" s="79"/>
      <c r="G19" s="60"/>
      <c r="H19" s="50"/>
      <c r="I19" s="50"/>
      <c r="J19" s="50"/>
      <c r="K19" s="50"/>
      <c r="L19" s="50"/>
      <c r="M19" s="50"/>
      <c r="N19" s="50"/>
      <c r="O19" s="39"/>
      <c r="P19" s="39"/>
      <c r="Q19" s="39"/>
      <c r="R19" s="39"/>
    </row>
    <row r="20" spans="1:18" ht="22.5" x14ac:dyDescent="0.3">
      <c r="A20" s="4"/>
      <c r="B20" s="93"/>
      <c r="C20" s="165" t="s">
        <v>63</v>
      </c>
      <c r="D20" s="163"/>
      <c r="E20" s="161"/>
      <c r="F20" s="80"/>
      <c r="G20" s="60"/>
      <c r="H20" s="50"/>
      <c r="I20" s="50"/>
      <c r="J20" s="50"/>
      <c r="K20" s="50"/>
      <c r="L20" s="50"/>
      <c r="M20" s="50"/>
      <c r="N20" s="50"/>
      <c r="O20" s="39"/>
      <c r="P20" s="39"/>
      <c r="Q20" s="39"/>
      <c r="R20" s="39"/>
    </row>
    <row r="21" spans="1:18" ht="22.5" x14ac:dyDescent="0.3">
      <c r="A21" s="4"/>
      <c r="B21" s="93"/>
      <c r="C21" s="93" t="s">
        <v>64</v>
      </c>
      <c r="D21" s="163"/>
      <c r="E21" s="159"/>
      <c r="F21" s="80"/>
      <c r="G21" s="60"/>
      <c r="H21" s="50"/>
      <c r="I21" s="50"/>
      <c r="J21" s="50"/>
      <c r="K21" s="50"/>
      <c r="L21" s="50"/>
      <c r="M21" s="50"/>
      <c r="N21" s="50"/>
      <c r="O21" s="39"/>
      <c r="P21" s="39"/>
      <c r="Q21" s="39"/>
      <c r="R21" s="39"/>
    </row>
    <row r="22" spans="1:18" s="100" customFormat="1" ht="22.5" customHeight="1" x14ac:dyDescent="0.25">
      <c r="A22" s="4"/>
      <c r="B22" s="57"/>
      <c r="C22" s="165" t="s">
        <v>65</v>
      </c>
      <c r="D22" s="163"/>
      <c r="E22" s="159"/>
      <c r="F22" s="80"/>
      <c r="G22" s="60"/>
      <c r="H22" s="64"/>
      <c r="I22" s="39"/>
      <c r="J22" s="39"/>
      <c r="K22" s="39"/>
      <c r="L22" s="39"/>
      <c r="M22" s="39"/>
      <c r="N22" s="4"/>
      <c r="O22" s="78"/>
      <c r="P22" s="78"/>
      <c r="Q22" s="78"/>
      <c r="R22" s="78"/>
    </row>
    <row r="23" spans="1:18" s="100" customFormat="1" ht="24.75" customHeight="1" x14ac:dyDescent="0.25">
      <c r="A23" s="4"/>
      <c r="B23" s="57"/>
      <c r="C23" s="165" t="s">
        <v>66</v>
      </c>
      <c r="D23" s="163"/>
      <c r="E23" s="160"/>
      <c r="F23" s="80"/>
      <c r="G23" s="60"/>
      <c r="H23" s="64"/>
      <c r="I23" s="39"/>
      <c r="J23" s="39"/>
      <c r="K23" s="39"/>
      <c r="L23" s="39"/>
      <c r="M23" s="39"/>
      <c r="N23" s="4"/>
      <c r="O23" s="78"/>
      <c r="P23" s="78"/>
      <c r="Q23" s="78"/>
      <c r="R23" s="78"/>
    </row>
    <row r="24" spans="1:18" ht="24" customHeight="1" x14ac:dyDescent="0.25">
      <c r="A24" s="4"/>
      <c r="B24" s="63"/>
      <c r="C24" s="165" t="s">
        <v>67</v>
      </c>
      <c r="D24" s="163"/>
      <c r="E24" s="160"/>
      <c r="F24" s="58"/>
      <c r="G24" s="4"/>
      <c r="H24" s="65"/>
      <c r="I24" s="66"/>
      <c r="J24" s="66"/>
      <c r="K24" s="66"/>
      <c r="L24" s="66"/>
      <c r="M24" s="4"/>
      <c r="N24" s="4"/>
      <c r="O24" s="39"/>
      <c r="P24" s="39"/>
      <c r="Q24" s="39"/>
      <c r="R24" s="39"/>
    </row>
    <row r="25" spans="1:18" ht="21" customHeight="1" x14ac:dyDescent="0.25">
      <c r="A25" s="4"/>
      <c r="B25" s="63"/>
      <c r="C25" s="165" t="s">
        <v>68</v>
      </c>
      <c r="D25" s="163"/>
      <c r="E25" s="160"/>
      <c r="F25" s="58"/>
      <c r="G25" s="4"/>
      <c r="H25" s="65"/>
      <c r="I25" s="66"/>
      <c r="J25" s="66"/>
      <c r="K25" s="66"/>
      <c r="L25" s="66"/>
      <c r="M25" s="4"/>
      <c r="N25" s="4"/>
      <c r="O25" s="39"/>
      <c r="P25" s="39"/>
      <c r="Q25" s="39"/>
      <c r="R25" s="39"/>
    </row>
    <row r="26" spans="1:18" ht="22.5" customHeight="1" x14ac:dyDescent="0.25">
      <c r="A26" s="4"/>
      <c r="B26" s="63"/>
      <c r="C26" s="165" t="s">
        <v>69</v>
      </c>
      <c r="D26" s="163"/>
      <c r="E26" s="160"/>
      <c r="F26" s="58"/>
      <c r="G26" s="4"/>
      <c r="H26" s="65"/>
      <c r="I26" s="66"/>
      <c r="J26" s="66"/>
      <c r="K26" s="66"/>
      <c r="L26" s="66"/>
      <c r="M26" s="4"/>
      <c r="N26" s="4"/>
      <c r="O26" s="39"/>
      <c r="P26" s="39"/>
      <c r="Q26" s="39"/>
      <c r="R26" s="39"/>
    </row>
    <row r="27" spans="1:18" ht="15" customHeight="1" x14ac:dyDescent="0.25">
      <c r="A27" s="4"/>
      <c r="B27" s="57"/>
      <c r="C27" s="176"/>
      <c r="D27" s="176"/>
      <c r="E27" s="176"/>
      <c r="F27" s="58"/>
      <c r="G27" s="4"/>
      <c r="H27" s="65"/>
      <c r="I27" s="66"/>
      <c r="J27" s="66"/>
      <c r="K27" s="66"/>
      <c r="L27" s="66"/>
      <c r="M27" s="4"/>
      <c r="N27" s="4"/>
      <c r="O27" s="39"/>
      <c r="P27" s="39"/>
      <c r="Q27" s="39"/>
      <c r="R27" s="39"/>
    </row>
    <row r="28" spans="1:18" x14ac:dyDescent="0.25">
      <c r="A28" s="4"/>
      <c r="B28" s="63">
        <v>2</v>
      </c>
      <c r="C28" s="70" t="s">
        <v>71</v>
      </c>
      <c r="D28" s="71"/>
      <c r="E28" s="35"/>
      <c r="F28" s="67"/>
      <c r="G28" s="4"/>
      <c r="H28" s="39"/>
      <c r="I28" s="66"/>
      <c r="J28" s="66"/>
      <c r="K28" s="66"/>
      <c r="L28" s="66"/>
      <c r="M28" s="4"/>
      <c r="N28" s="4"/>
      <c r="O28" s="39"/>
      <c r="P28" s="39"/>
      <c r="Q28" s="39"/>
      <c r="R28" s="39"/>
    </row>
    <row r="29" spans="1:18" ht="23.1" customHeight="1" x14ac:dyDescent="0.25">
      <c r="A29" s="4"/>
      <c r="B29" s="57"/>
      <c r="C29" s="214" t="s">
        <v>83</v>
      </c>
      <c r="D29" s="215"/>
      <c r="E29" s="160"/>
      <c r="F29" s="67"/>
      <c r="G29" s="4"/>
      <c r="H29" s="65"/>
      <c r="I29" s="66"/>
      <c r="J29" s="66"/>
      <c r="K29" s="66"/>
      <c r="L29" s="66"/>
      <c r="M29" s="4"/>
      <c r="N29" s="4"/>
      <c r="O29" s="39"/>
      <c r="P29" s="39"/>
      <c r="Q29" s="39"/>
      <c r="R29" s="39"/>
    </row>
    <row r="30" spans="1:18" ht="23.1" customHeight="1" x14ac:dyDescent="0.25">
      <c r="A30" s="4"/>
      <c r="B30" s="57"/>
      <c r="C30" s="177" t="s">
        <v>72</v>
      </c>
      <c r="D30" s="74"/>
      <c r="E30" s="160" t="e">
        <f>(LOOKUP(E29,Nøgletal!B6:B10,Nøgletal!C6:C10))</f>
        <v>#N/A</v>
      </c>
      <c r="F30" s="58"/>
      <c r="G30" s="4"/>
      <c r="H30" s="65"/>
      <c r="I30" s="66"/>
      <c r="J30" s="66"/>
      <c r="K30" s="66"/>
      <c r="L30" s="66"/>
      <c r="M30" s="4"/>
      <c r="N30" s="4"/>
      <c r="O30" s="39"/>
      <c r="P30" s="39"/>
      <c r="Q30" s="39"/>
      <c r="R30" s="39"/>
    </row>
    <row r="31" spans="1:18" ht="15" customHeight="1" x14ac:dyDescent="0.25">
      <c r="A31" s="4"/>
      <c r="B31" s="57"/>
      <c r="C31" s="213"/>
      <c r="D31" s="213"/>
      <c r="E31" s="193"/>
      <c r="F31" s="58"/>
      <c r="G31" s="4"/>
      <c r="H31" s="65"/>
      <c r="I31" s="66"/>
      <c r="J31" s="66"/>
      <c r="K31" s="66"/>
      <c r="L31" s="66"/>
      <c r="M31" s="4"/>
      <c r="N31" s="4"/>
      <c r="O31" s="39"/>
      <c r="P31" s="39"/>
      <c r="Q31" s="39"/>
      <c r="R31" s="39"/>
    </row>
    <row r="32" spans="1:18" ht="6" customHeight="1" x14ac:dyDescent="0.25">
      <c r="A32" s="4"/>
      <c r="B32" s="49"/>
      <c r="C32" s="49"/>
      <c r="D32" s="49"/>
      <c r="E32" s="49"/>
      <c r="F32" s="73" t="e">
        <f>IF(OR(#REF!="Fyringsolie",#REF!="Naturgas",#REF!="Kul og koks",#REF!="Flis",#REF!="Træpiller",#REF!="Halm",#REF!="Kul/koks"),1,0)</f>
        <v>#REF!</v>
      </c>
      <c r="G32" s="73">
        <f>COUNT(#REF!)</f>
        <v>0</v>
      </c>
      <c r="H32" s="65"/>
      <c r="I32" s="66"/>
      <c r="J32" s="66"/>
      <c r="K32" s="66"/>
      <c r="L32" s="66"/>
      <c r="M32" s="4"/>
      <c r="N32" s="4"/>
      <c r="O32" s="39"/>
      <c r="P32" s="39"/>
      <c r="Q32" s="39"/>
      <c r="R32" s="39"/>
    </row>
    <row r="33" spans="1:18" ht="5.25" customHeight="1" x14ac:dyDescent="0.25">
      <c r="A33" s="4"/>
      <c r="B33" s="49"/>
      <c r="C33" s="49"/>
      <c r="D33" s="49"/>
      <c r="E33" s="49"/>
      <c r="F33" s="49"/>
      <c r="G33" s="73"/>
      <c r="H33" s="65"/>
      <c r="I33" s="66"/>
      <c r="J33" s="66"/>
      <c r="K33" s="66"/>
      <c r="L33" s="66"/>
      <c r="M33" s="4"/>
      <c r="N33" s="4"/>
      <c r="O33" s="39"/>
      <c r="P33" s="39"/>
      <c r="Q33" s="39"/>
      <c r="R33" s="39"/>
    </row>
    <row r="34" spans="1:18" ht="18" x14ac:dyDescent="0.25">
      <c r="A34" s="4"/>
      <c r="B34" s="179" t="s">
        <v>6</v>
      </c>
      <c r="C34" s="4"/>
      <c r="D34" s="20"/>
      <c r="E34" s="20"/>
      <c r="F34" s="39"/>
      <c r="G34" s="73"/>
      <c r="H34" s="65"/>
      <c r="I34" s="66"/>
      <c r="J34" s="66"/>
      <c r="K34" s="66"/>
      <c r="L34" s="66"/>
      <c r="M34" s="4"/>
      <c r="N34" s="4"/>
      <c r="O34" s="39"/>
      <c r="P34" s="39"/>
      <c r="Q34" s="39"/>
      <c r="R34" s="39"/>
    </row>
    <row r="35" spans="1:18" x14ac:dyDescent="0.25">
      <c r="A35" s="4"/>
      <c r="B35" s="55" t="s">
        <v>16</v>
      </c>
      <c r="C35" s="56"/>
      <c r="D35" s="35" t="str">
        <f>IF(E20="","",VLOOKUP(E20,Nøgletal!#REF!,2,FALSE))</f>
        <v/>
      </c>
      <c r="E35" s="55"/>
      <c r="F35" s="170"/>
      <c r="G35" s="73"/>
      <c r="H35" s="65"/>
      <c r="I35" s="66"/>
      <c r="J35" s="66"/>
      <c r="K35" s="66"/>
      <c r="L35" s="66"/>
      <c r="M35" s="4"/>
      <c r="N35" s="4"/>
      <c r="O35" s="39"/>
      <c r="P35" s="39"/>
      <c r="Q35" s="39"/>
      <c r="R35" s="39"/>
    </row>
    <row r="36" spans="1:18" x14ac:dyDescent="0.25">
      <c r="A36" s="4"/>
      <c r="B36" s="55" t="s">
        <v>15</v>
      </c>
      <c r="C36" s="55"/>
      <c r="D36" s="33" t="e">
        <f>Nøgletal!C27</f>
        <v>#N/A</v>
      </c>
      <c r="E36" s="35" t="s">
        <v>7</v>
      </c>
      <c r="F36" s="170"/>
      <c r="G36" s="73"/>
      <c r="H36" s="65"/>
      <c r="I36" s="66"/>
      <c r="J36" s="66"/>
      <c r="K36" s="66"/>
      <c r="L36" s="66"/>
      <c r="M36" s="4"/>
      <c r="N36" s="4"/>
      <c r="O36" s="39"/>
      <c r="P36" s="39"/>
      <c r="Q36" s="39"/>
      <c r="R36" s="39"/>
    </row>
    <row r="37" spans="1:18" x14ac:dyDescent="0.25">
      <c r="A37" s="4"/>
      <c r="B37" s="59"/>
      <c r="C37" s="59"/>
      <c r="D37" s="35"/>
      <c r="E37" s="59"/>
      <c r="F37" s="170"/>
      <c r="G37" s="4"/>
      <c r="H37" s="65"/>
      <c r="I37" s="68"/>
      <c r="J37" s="68"/>
      <c r="K37" s="68"/>
      <c r="L37" s="68"/>
      <c r="M37" s="4"/>
      <c r="N37" s="4"/>
      <c r="O37" s="39"/>
      <c r="P37" s="39"/>
      <c r="Q37" s="39"/>
      <c r="R37" s="39"/>
    </row>
    <row r="38" spans="1:18" ht="15" customHeight="1" x14ac:dyDescent="0.25">
      <c r="A38" s="4"/>
      <c r="B38" s="55" t="s">
        <v>14</v>
      </c>
      <c r="C38" s="61"/>
      <c r="D38" s="35" t="str">
        <f>IFERROR(VLOOKUP(E29,Nøgletal!#REF!,3,FALSE),"")</f>
        <v/>
      </c>
      <c r="E38" s="59"/>
      <c r="F38" s="170"/>
      <c r="G38" s="4"/>
      <c r="H38" s="4"/>
      <c r="I38" s="4"/>
      <c r="J38" s="4"/>
      <c r="K38" s="4"/>
      <c r="L38" s="4"/>
      <c r="M38" s="4"/>
      <c r="N38" s="4"/>
      <c r="O38" s="39"/>
      <c r="P38" s="39"/>
      <c r="Q38" s="39"/>
      <c r="R38" s="39"/>
    </row>
    <row r="39" spans="1:18" x14ac:dyDescent="0.25">
      <c r="A39" s="4"/>
      <c r="B39" s="55" t="s">
        <v>13</v>
      </c>
      <c r="C39" s="61"/>
      <c r="D39" s="33" t="e">
        <f>Nøgletal!C28</f>
        <v>#N/A</v>
      </c>
      <c r="E39" s="35" t="s">
        <v>7</v>
      </c>
      <c r="F39" s="170"/>
      <c r="G39" s="4"/>
      <c r="H39" s="65"/>
      <c r="I39" s="68"/>
      <c r="J39" s="68"/>
      <c r="K39" s="68"/>
      <c r="L39" s="68"/>
      <c r="M39" s="4"/>
      <c r="N39" s="4"/>
      <c r="O39" s="39"/>
      <c r="P39" s="39"/>
      <c r="Q39" s="39"/>
      <c r="R39" s="39"/>
    </row>
    <row r="40" spans="1:18" x14ac:dyDescent="0.25">
      <c r="A40" s="4"/>
      <c r="B40" s="55"/>
      <c r="C40" s="61"/>
      <c r="D40" s="33"/>
      <c r="E40" s="35"/>
      <c r="F40" s="170"/>
      <c r="G40" s="4"/>
      <c r="H40" s="65"/>
      <c r="I40" s="68"/>
      <c r="J40" s="68"/>
      <c r="K40" s="68"/>
      <c r="L40" s="68"/>
      <c r="M40" s="4"/>
      <c r="N40" s="4"/>
      <c r="O40" s="39"/>
      <c r="P40" s="39"/>
      <c r="Q40" s="39"/>
      <c r="R40" s="39"/>
    </row>
    <row r="41" spans="1:18" ht="15.75" thickBot="1" x14ac:dyDescent="0.3">
      <c r="A41" s="4"/>
      <c r="B41" s="55"/>
      <c r="C41" s="61"/>
      <c r="D41" s="133"/>
      <c r="E41" s="59"/>
      <c r="F41" s="170"/>
      <c r="G41" s="4"/>
      <c r="H41" s="65"/>
      <c r="I41" s="68"/>
      <c r="J41" s="68"/>
      <c r="K41" s="68"/>
      <c r="L41" s="175"/>
      <c r="M41" s="75"/>
      <c r="N41" s="75"/>
      <c r="O41" s="39"/>
      <c r="P41" s="39"/>
      <c r="Q41" s="39"/>
      <c r="R41" s="39"/>
    </row>
    <row r="42" spans="1:18" ht="15.75" thickBot="1" x14ac:dyDescent="0.3">
      <c r="A42" s="4"/>
      <c r="B42" s="211" t="s">
        <v>8</v>
      </c>
      <c r="C42" s="212"/>
      <c r="D42" s="34" t="e">
        <f>Nøgletal!C29</f>
        <v>#N/A</v>
      </c>
      <c r="E42" s="171" t="s">
        <v>7</v>
      </c>
      <c r="F42" s="172"/>
      <c r="G42" s="4"/>
      <c r="H42" s="65"/>
      <c r="I42" s="68"/>
      <c r="J42" s="68"/>
      <c r="K42" s="68"/>
      <c r="L42" s="68"/>
      <c r="M42" s="4"/>
      <c r="N42" s="76" t="s">
        <v>9</v>
      </c>
      <c r="O42" s="69"/>
      <c r="P42" s="39"/>
      <c r="Q42" s="39"/>
      <c r="R42" s="39"/>
    </row>
    <row r="43" spans="1:18" x14ac:dyDescent="0.25">
      <c r="A43" s="4"/>
      <c r="B43" s="39"/>
      <c r="C43" s="39"/>
      <c r="D43" s="39"/>
      <c r="E43" s="39"/>
      <c r="F43" s="39"/>
      <c r="G43" s="4"/>
      <c r="H43" s="39"/>
      <c r="I43" s="39"/>
      <c r="J43" s="39"/>
      <c r="K43" s="39"/>
      <c r="L43" s="39"/>
      <c r="M43" s="39"/>
      <c r="N43" s="39"/>
      <c r="O43" s="72"/>
      <c r="P43" s="39"/>
      <c r="Q43" s="39"/>
      <c r="R43" s="39"/>
    </row>
    <row r="44" spans="1:18" x14ac:dyDescent="0.25">
      <c r="A44" s="4"/>
      <c r="B44" s="39"/>
      <c r="C44" s="39"/>
      <c r="D44" s="39"/>
      <c r="E44" s="39"/>
      <c r="F44" s="39"/>
      <c r="G44" s="4"/>
      <c r="H44" s="39"/>
      <c r="I44" s="39"/>
      <c r="J44" s="39"/>
      <c r="K44" s="39"/>
      <c r="L44" s="39"/>
      <c r="M44" s="39"/>
      <c r="N44" s="39"/>
      <c r="O44" s="72"/>
      <c r="P44" s="39"/>
      <c r="Q44" s="39"/>
      <c r="R44" s="39"/>
    </row>
  </sheetData>
  <sheetProtection algorithmName="SHA-512" hashValue="uYfF3jXRmHFhowkLwC4nJufqwXLXN5BaF7mwqWH1F4tiGTWrFPjpjU9qn5KOdIbkGcTeneYEK4WdtG7/iTQPIw==" saltValue="BmgjFzQP9MXHe/DNnJTiWQ==" spinCount="100000" sheet="1" objects="1" scenarios="1" selectLockedCells="1"/>
  <mergeCells count="8">
    <mergeCell ref="B42:C42"/>
    <mergeCell ref="C31:D31"/>
    <mergeCell ref="C29:D29"/>
    <mergeCell ref="B1:C2"/>
    <mergeCell ref="B6:I7"/>
    <mergeCell ref="C9:I9"/>
    <mergeCell ref="C8:I8"/>
    <mergeCell ref="B12:F12"/>
  </mergeCells>
  <conditionalFormatting sqref="F18:F19">
    <cfRule type="expression" dxfId="64" priority="27">
      <formula>#REF!="Ja"</formula>
    </cfRule>
    <cfRule type="expression" dxfId="63" priority="28">
      <formula>#REF!="Nej"</formula>
    </cfRule>
  </conditionalFormatting>
  <conditionalFormatting sqref="E19">
    <cfRule type="expression" dxfId="62" priority="13">
      <formula>#REF!="Ja"</formula>
    </cfRule>
    <cfRule type="expression" dxfId="61" priority="14">
      <formula>#REF!="Nej"</formula>
    </cfRule>
  </conditionalFormatting>
  <conditionalFormatting sqref="B17 E17">
    <cfRule type="expression" dxfId="60" priority="23">
      <formula>#REF!="Ja"</formula>
    </cfRule>
    <cfRule type="expression" dxfId="59" priority="24">
      <formula>#REF!="Nej"</formula>
    </cfRule>
  </conditionalFormatting>
  <conditionalFormatting sqref="H12:N21">
    <cfRule type="iconSet" priority="131">
      <iconSet iconSet="3Symbols2">
        <cfvo type="percent" val="0"/>
        <cfvo type="percent" val="33"/>
        <cfvo type="percent" val="67"/>
      </iconSet>
    </cfRule>
  </conditionalFormatting>
  <conditionalFormatting sqref="E18">
    <cfRule type="expression" dxfId="58" priority="15">
      <formula>#REF!="Ja"</formula>
    </cfRule>
    <cfRule type="expression" dxfId="57" priority="16">
      <formula>#REF!="Nej"</formula>
    </cfRule>
  </conditionalFormatting>
  <conditionalFormatting sqref="E23">
    <cfRule type="expression" dxfId="56" priority="11">
      <formula>#REF!="Ja"</formula>
    </cfRule>
    <cfRule type="expression" dxfId="55" priority="12">
      <formula>#REF!="Nej"</formula>
    </cfRule>
  </conditionalFormatting>
  <conditionalFormatting sqref="E24">
    <cfRule type="expression" dxfId="54" priority="9">
      <formula>#REF!="Ja"</formula>
    </cfRule>
    <cfRule type="expression" dxfId="53" priority="10">
      <formula>#REF!="Nej"</formula>
    </cfRule>
  </conditionalFormatting>
  <conditionalFormatting sqref="E25">
    <cfRule type="expression" dxfId="52" priority="7">
      <formula>#REF!="Ja"</formula>
    </cfRule>
    <cfRule type="expression" dxfId="51" priority="8">
      <formula>#REF!="Nej"</formula>
    </cfRule>
  </conditionalFormatting>
  <conditionalFormatting sqref="E26">
    <cfRule type="expression" dxfId="50" priority="5">
      <formula>#REF!="Ja"</formula>
    </cfRule>
    <cfRule type="expression" dxfId="49" priority="6">
      <formula>#REF!="Nej"</formula>
    </cfRule>
  </conditionalFormatting>
  <conditionalFormatting sqref="E29:E30">
    <cfRule type="expression" dxfId="48" priority="3">
      <formula>#REF!="Ja"</formula>
    </cfRule>
    <cfRule type="expression" dxfId="47" priority="4">
      <formula>#REF!="Nej"</formula>
    </cfRule>
  </conditionalFormatting>
  <dataValidations xWindow="883" yWindow="604" count="1">
    <dataValidation type="whole" allowBlank="1" showInputMessage="1" showErrorMessage="1" prompt="Den nye virkningsgrad  kan f.eks. findes i kedlens datablad. Hvis der ikke er valgt en specifik kedel  kan virkningsgraderne fra tabel 1 i vejledningen benyttes" sqref="E31" xr:uid="{00000000-0002-0000-0200-000000000000}">
      <formula1>50</formula1>
      <formula2>105</formula2>
    </dataValidation>
  </dataValidations>
  <hyperlinks>
    <hyperlink ref="N42" location="Forside!A1" display="Retur" xr:uid="{00000000-0004-0000-0200-000000000000}"/>
    <hyperlink ref="B1:C2" location="Forside!A1" display="Forside" xr:uid="{00000000-0004-0000-0200-000001000000}"/>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0" id="{8E0FDB11-EAB0-4E25-ADFB-29A930091DFE}">
            <x14:iconSet iconSet="3Symbols2" custom="1">
              <x14:cfvo type="percent">
                <xm:f>0</xm:f>
              </x14:cfvo>
              <x14:cfvo type="num">
                <xm:f>-0.5</xm:f>
              </x14:cfvo>
              <x14:cfvo type="num">
                <xm:f>0.5</xm:f>
              </x14:cfvo>
              <x14:cfIcon iconSet="3Symbols2" iconId="0"/>
              <x14:cfIcon iconSet="3Symbols2" iconId="1"/>
              <x14:cfIcon iconSet="3Symbols2" iconId="2"/>
            </x14:iconSet>
          </x14:cfRule>
          <xm:sqref>F11</xm:sqref>
        </x14:conditionalFormatting>
        <x14:conditionalFormatting xmlns:xm="http://schemas.microsoft.com/office/excel/2006/main">
          <x14:cfRule type="iconSet" priority="130" id="{66855690-64D5-4EE6-84FE-5C8CCD04CBDC}">
            <x14:iconSet iconSet="3Symbols2" custom="1">
              <x14:cfvo type="percent">
                <xm:f>0</xm:f>
              </x14:cfvo>
              <x14:cfvo type="num">
                <xm:f>-0.5</xm:f>
              </x14:cfvo>
              <x14:cfvo type="num">
                <xm:f>0.5</xm:f>
              </x14:cfvo>
              <x14:cfIcon iconSet="3Symbols2" iconId="0"/>
              <x14:cfIcon iconSet="3Symbols2" iconId="1"/>
              <x14:cfIcon iconSet="3Symbols2" iconId="2"/>
            </x14:iconSet>
          </x14:cfRule>
          <xm:sqref>L8:L9</xm:sqref>
        </x14:conditionalFormatting>
      </x14:conditionalFormattings>
    </ext>
    <ext xmlns:x14="http://schemas.microsoft.com/office/spreadsheetml/2009/9/main" uri="{CCE6A557-97BC-4b89-ADB6-D9C93CAAB3DF}">
      <x14:dataValidations xmlns:xm="http://schemas.microsoft.com/office/excel/2006/main" xWindow="883" yWindow="604" count="2">
        <x14:dataValidation type="list" allowBlank="1" showInputMessage="1" showErrorMessage="1" xr:uid="{00000000-0002-0000-0200-000001000000}">
          <x14:formula1>
            <xm:f>Nøgletal!$B$2:$B$3</xm:f>
          </x14:formula1>
          <xm:sqref>J8:J9</xm:sqref>
        </x14:dataValidation>
        <x14:dataValidation type="list" allowBlank="1" showInputMessage="1" showErrorMessage="1" xr:uid="{00000000-0002-0000-0200-000002000000}">
          <x14:formula1>
            <xm:f>Nøgletal!$B$6:$B$10</xm:f>
          </x14:formula1>
          <xm:sqref>E29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FFFF00"/>
  </sheetPr>
  <dimension ref="A1:AA63"/>
  <sheetViews>
    <sheetView topLeftCell="A7" workbookViewId="0"/>
  </sheetViews>
  <sheetFormatPr defaultColWidth="10.42578125" defaultRowHeight="12.75" customHeight="1" x14ac:dyDescent="0.15"/>
  <cols>
    <col min="1" max="1" width="3.5703125" style="32" customWidth="1"/>
    <col min="2" max="2" width="4.42578125" style="126" customWidth="1"/>
    <col min="3" max="3" width="8" style="32" customWidth="1"/>
    <col min="4" max="4" width="12.140625" style="32" customWidth="1"/>
    <col min="5" max="5" width="10.85546875" style="32" customWidth="1"/>
    <col min="6" max="6" width="15.140625" style="32" customWidth="1"/>
    <col min="7" max="7" width="19.28515625" style="32" customWidth="1"/>
    <col min="8" max="8" width="7.85546875" style="32" customWidth="1"/>
    <col min="9" max="9" width="17.85546875" style="32" customWidth="1"/>
    <col min="10" max="10" width="21.5703125" style="32" customWidth="1"/>
    <col min="11" max="11" width="2.140625" style="32" customWidth="1"/>
    <col min="12" max="12" width="0.85546875" style="32" customWidth="1"/>
    <col min="13" max="13" width="3.140625" style="32" customWidth="1"/>
    <col min="14" max="14" width="35.5703125" style="32" customWidth="1"/>
    <col min="15" max="15" width="20.28515625" style="32" customWidth="1"/>
    <col min="16" max="16" width="16.42578125" style="32" customWidth="1"/>
    <col min="17" max="17" width="11.5703125" style="32" customWidth="1"/>
    <col min="18" max="18" width="3.140625" style="32" customWidth="1"/>
    <col min="19" max="19" width="3.5703125" style="32" customWidth="1"/>
    <col min="20" max="20" width="10.42578125" style="32"/>
    <col min="21" max="21" width="10.85546875" style="32" bestFit="1" customWidth="1"/>
    <col min="22" max="16384" width="10.42578125" style="32"/>
  </cols>
  <sheetData>
    <row r="1" spans="1:27" ht="12.75" customHeight="1" x14ac:dyDescent="0.25">
      <c r="A1" s="16"/>
      <c r="B1" s="108"/>
      <c r="C1" s="2"/>
      <c r="D1" s="2"/>
      <c r="E1" s="2"/>
      <c r="F1" s="2"/>
      <c r="G1" s="2"/>
      <c r="H1" s="2"/>
      <c r="I1" s="2"/>
      <c r="J1" s="17"/>
      <c r="K1" s="4"/>
      <c r="L1" s="4"/>
      <c r="M1" s="4"/>
      <c r="N1" s="3"/>
      <c r="O1" s="4"/>
      <c r="P1" s="18"/>
      <c r="Q1" s="18"/>
      <c r="R1" s="18"/>
      <c r="S1" s="18"/>
      <c r="T1" s="81"/>
    </row>
    <row r="2" spans="1:27" ht="12.75" customHeight="1" x14ac:dyDescent="0.25">
      <c r="A2" s="4"/>
      <c r="B2" s="242">
        <f>Energisparetiltag!C16</f>
        <v>0</v>
      </c>
      <c r="C2" s="242"/>
      <c r="D2" s="242"/>
      <c r="E2" s="242"/>
      <c r="F2" s="242"/>
      <c r="G2" s="242"/>
      <c r="H2" s="242"/>
      <c r="I2" s="242"/>
      <c r="J2" s="242"/>
      <c r="K2" s="242"/>
      <c r="L2" s="242"/>
      <c r="M2" s="242"/>
      <c r="N2" s="242"/>
      <c r="O2" s="242"/>
      <c r="P2" s="88"/>
      <c r="Q2" s="5"/>
      <c r="R2" s="5"/>
      <c r="S2" s="5"/>
      <c r="T2" s="81"/>
    </row>
    <row r="3" spans="1:27" ht="24" customHeight="1" x14ac:dyDescent="0.25">
      <c r="A3" s="20"/>
      <c r="B3" s="242"/>
      <c r="C3" s="242"/>
      <c r="D3" s="242"/>
      <c r="E3" s="242"/>
      <c r="F3" s="242"/>
      <c r="G3" s="242"/>
      <c r="H3" s="242"/>
      <c r="I3" s="242"/>
      <c r="J3" s="242"/>
      <c r="K3" s="242"/>
      <c r="L3" s="242"/>
      <c r="M3" s="242"/>
      <c r="N3" s="242"/>
      <c r="O3" s="242"/>
      <c r="P3" s="88"/>
      <c r="Q3" s="9"/>
      <c r="R3" s="9"/>
      <c r="S3" s="4"/>
      <c r="T3" s="81"/>
    </row>
    <row r="4" spans="1:27" ht="13.35" customHeight="1" x14ac:dyDescent="0.25">
      <c r="A4" s="20"/>
      <c r="B4" s="242"/>
      <c r="C4" s="242"/>
      <c r="D4" s="242"/>
      <c r="E4" s="242"/>
      <c r="F4" s="242"/>
      <c r="G4" s="242"/>
      <c r="H4" s="242"/>
      <c r="I4" s="242"/>
      <c r="J4" s="242"/>
      <c r="K4" s="242"/>
      <c r="L4" s="242"/>
      <c r="M4" s="242"/>
      <c r="N4" s="242"/>
      <c r="O4" s="242"/>
      <c r="P4" s="4"/>
      <c r="Q4" s="4"/>
      <c r="R4" s="4"/>
      <c r="S4" s="4"/>
      <c r="T4" s="81"/>
    </row>
    <row r="5" spans="1:27" ht="12.75" customHeight="1" x14ac:dyDescent="0.25">
      <c r="A5" s="23"/>
      <c r="B5" s="109"/>
      <c r="C5" s="23"/>
      <c r="D5" s="23"/>
      <c r="E5" s="23"/>
      <c r="F5" s="23"/>
      <c r="G5" s="23"/>
      <c r="H5" s="23"/>
      <c r="I5" s="23"/>
      <c r="J5" s="23"/>
      <c r="K5" s="23"/>
      <c r="L5" s="23"/>
      <c r="M5" s="23"/>
      <c r="N5" s="23"/>
      <c r="O5" s="23"/>
      <c r="P5" s="23"/>
      <c r="Q5" s="23"/>
      <c r="R5" s="23"/>
      <c r="S5" s="23"/>
      <c r="T5" s="81"/>
    </row>
    <row r="6" spans="1:27" ht="18" x14ac:dyDescent="0.25">
      <c r="A6" s="4"/>
      <c r="B6" s="217" t="s">
        <v>1</v>
      </c>
      <c r="C6" s="217"/>
      <c r="D6" s="217"/>
      <c r="E6" s="217"/>
      <c r="F6" s="217"/>
      <c r="G6" s="217"/>
      <c r="H6" s="217"/>
      <c r="I6" s="217"/>
      <c r="J6" s="217"/>
      <c r="K6" s="217"/>
      <c r="L6" s="217"/>
      <c r="M6" s="217"/>
      <c r="N6" s="217"/>
      <c r="O6" s="49"/>
      <c r="P6" s="4"/>
      <c r="Q6" s="4"/>
      <c r="R6" s="4"/>
      <c r="S6" s="4"/>
      <c r="T6" s="81"/>
    </row>
    <row r="7" spans="1:27" ht="12.75" customHeight="1" x14ac:dyDescent="0.25">
      <c r="A7" s="4"/>
      <c r="B7" s="217"/>
      <c r="C7" s="217"/>
      <c r="D7" s="217"/>
      <c r="E7" s="217"/>
      <c r="F7" s="217"/>
      <c r="G7" s="217"/>
      <c r="H7" s="217"/>
      <c r="I7" s="217"/>
      <c r="J7" s="217"/>
      <c r="K7" s="217"/>
      <c r="L7" s="217"/>
      <c r="M7" s="217"/>
      <c r="N7" s="217"/>
      <c r="O7" s="44"/>
      <c r="P7" s="44"/>
      <c r="Q7" s="44"/>
      <c r="R7" s="44"/>
      <c r="S7" s="81"/>
      <c r="T7" s="81"/>
    </row>
    <row r="8" spans="1:27" ht="12.75" customHeight="1" x14ac:dyDescent="0.25">
      <c r="A8" s="4"/>
      <c r="B8" s="45" t="s">
        <v>2</v>
      </c>
      <c r="C8" s="241" t="s">
        <v>31</v>
      </c>
      <c r="D8" s="241"/>
      <c r="E8" s="241"/>
      <c r="F8" s="241"/>
      <c r="G8" s="241"/>
      <c r="H8" s="241"/>
      <c r="I8" s="241"/>
      <c r="J8" s="241"/>
      <c r="K8" s="241"/>
      <c r="L8" s="241"/>
      <c r="M8" s="241"/>
      <c r="N8" s="241"/>
      <c r="O8" s="106"/>
      <c r="P8" s="98" t="s">
        <v>38</v>
      </c>
      <c r="Q8" s="46" t="s">
        <v>3</v>
      </c>
      <c r="R8" s="36">
        <f>IF(Q8="",0,IF(Q8=P8,1,-1))</f>
        <v>1</v>
      </c>
      <c r="S8" s="81"/>
      <c r="T8" s="81"/>
    </row>
    <row r="9" spans="1:27" ht="12.75" customHeight="1" x14ac:dyDescent="0.25">
      <c r="A9" s="4"/>
      <c r="B9" s="45" t="s">
        <v>2</v>
      </c>
      <c r="C9" s="130" t="s">
        <v>42</v>
      </c>
      <c r="D9" s="106"/>
      <c r="E9" s="106"/>
      <c r="F9" s="106"/>
      <c r="G9" s="151"/>
      <c r="H9" s="151"/>
      <c r="I9" s="106"/>
      <c r="J9" s="106"/>
      <c r="K9" s="106"/>
      <c r="L9" s="106"/>
      <c r="M9" s="106"/>
      <c r="N9" s="106"/>
      <c r="O9" s="106"/>
      <c r="P9" s="98" t="s">
        <v>38</v>
      </c>
      <c r="Q9" s="46" t="s">
        <v>3</v>
      </c>
      <c r="R9" s="36">
        <f>IF(Q9="",0,IF(Q9=P9,1,-1))</f>
        <v>1</v>
      </c>
      <c r="S9" s="81"/>
      <c r="T9" s="81"/>
    </row>
    <row r="10" spans="1:27" ht="12.75" customHeight="1" x14ac:dyDescent="0.25">
      <c r="A10" s="4"/>
      <c r="B10" s="45" t="s">
        <v>2</v>
      </c>
      <c r="C10" s="106" t="s">
        <v>39</v>
      </c>
      <c r="D10" s="106"/>
      <c r="E10" s="106"/>
      <c r="F10" s="106"/>
      <c r="G10" s="151"/>
      <c r="H10" s="151"/>
      <c r="I10" s="106"/>
      <c r="J10" s="106"/>
      <c r="K10" s="106"/>
      <c r="L10" s="106"/>
      <c r="M10" s="106"/>
      <c r="N10" s="106"/>
      <c r="O10" s="106"/>
      <c r="P10" s="98" t="s">
        <v>38</v>
      </c>
      <c r="Q10" s="46" t="s">
        <v>3</v>
      </c>
      <c r="R10" s="36">
        <f t="shared" ref="R10:R11" si="0">IF(Q10="",0,IF(Q10=P10,1,-1))</f>
        <v>1</v>
      </c>
      <c r="S10" s="81"/>
      <c r="T10" s="81"/>
    </row>
    <row r="11" spans="1:27" ht="12.75" customHeight="1" x14ac:dyDescent="0.25">
      <c r="A11" s="4"/>
      <c r="B11" s="45" t="s">
        <v>2</v>
      </c>
      <c r="C11" s="106" t="s">
        <v>40</v>
      </c>
      <c r="D11" s="106"/>
      <c r="E11" s="106"/>
      <c r="F11" s="106"/>
      <c r="G11" s="151"/>
      <c r="H11" s="151"/>
      <c r="I11" s="106"/>
      <c r="J11" s="106"/>
      <c r="K11" s="106"/>
      <c r="L11" s="106"/>
      <c r="M11" s="106"/>
      <c r="N11" s="106"/>
      <c r="O11" s="106"/>
      <c r="P11" s="98" t="s">
        <v>38</v>
      </c>
      <c r="Q11" s="46" t="s">
        <v>3</v>
      </c>
      <c r="R11" s="36">
        <f t="shared" si="0"/>
        <v>1</v>
      </c>
      <c r="S11" s="81"/>
      <c r="T11" s="81"/>
    </row>
    <row r="12" spans="1:27" ht="9.75" customHeight="1" x14ac:dyDescent="0.25">
      <c r="A12" s="4"/>
      <c r="B12" s="45"/>
      <c r="C12" s="82"/>
      <c r="D12" s="82"/>
      <c r="E12" s="82"/>
      <c r="F12" s="82"/>
      <c r="G12" s="82"/>
      <c r="H12" s="82"/>
      <c r="I12" s="82"/>
      <c r="J12" s="82"/>
      <c r="K12" s="82"/>
      <c r="L12" s="82"/>
      <c r="M12" s="82"/>
      <c r="N12" s="106"/>
      <c r="O12" s="106"/>
      <c r="P12" s="106"/>
      <c r="Q12" s="106"/>
      <c r="R12" s="106"/>
      <c r="S12" s="81"/>
      <c r="T12" s="81"/>
    </row>
    <row r="13" spans="1:27" ht="27" customHeight="1" x14ac:dyDescent="0.25">
      <c r="A13" s="4"/>
      <c r="B13" s="45"/>
      <c r="C13" s="110" t="str">
        <f>IF(J13=0,"Spørgsmål om afgrænsning er ikke besvaret",IF(J13=1,"Projektet er omfattet af standardløsningen","Projektet er IKKE omfattet af standardløsningen"))</f>
        <v>Projektet er omfattet af standardløsningen</v>
      </c>
      <c r="D13" s="82"/>
      <c r="E13" s="82"/>
      <c r="F13" s="82"/>
      <c r="G13" s="82"/>
      <c r="H13" s="82"/>
      <c r="I13" s="82"/>
      <c r="J13" s="97">
        <f>MIN(R8:R11)</f>
        <v>1</v>
      </c>
      <c r="K13" s="82"/>
      <c r="L13" s="82"/>
      <c r="M13" s="82"/>
      <c r="N13" s="106"/>
      <c r="O13" s="106"/>
      <c r="P13" s="106"/>
      <c r="Q13" s="106"/>
      <c r="R13" s="106"/>
      <c r="S13" s="81"/>
      <c r="T13" s="81"/>
    </row>
    <row r="14" spans="1:27" ht="15.75" customHeight="1" x14ac:dyDescent="0.25">
      <c r="A14" s="4"/>
      <c r="B14" s="111"/>
      <c r="C14" s="49"/>
      <c r="D14" s="49"/>
      <c r="E14" s="49"/>
      <c r="F14" s="49"/>
      <c r="G14" s="49"/>
      <c r="H14" s="49"/>
      <c r="I14" s="49"/>
      <c r="J14" s="49"/>
      <c r="K14" s="112"/>
      <c r="L14" s="112"/>
      <c r="M14" s="4"/>
      <c r="N14" s="81"/>
      <c r="O14" s="81"/>
      <c r="P14" s="81"/>
      <c r="Q14" s="81"/>
      <c r="R14" s="81"/>
      <c r="S14" s="81"/>
      <c r="T14" s="81"/>
    </row>
    <row r="15" spans="1:27" s="114" customFormat="1" ht="18" customHeight="1" x14ac:dyDescent="0.25">
      <c r="A15" s="60"/>
      <c r="B15" s="242" t="s">
        <v>5</v>
      </c>
      <c r="C15" s="242"/>
      <c r="D15" s="242"/>
      <c r="E15" s="242"/>
      <c r="F15" s="242"/>
      <c r="G15" s="242"/>
      <c r="H15" s="242"/>
      <c r="I15" s="242"/>
      <c r="J15" s="242"/>
      <c r="K15" s="242"/>
      <c r="L15" s="113"/>
      <c r="M15" s="60"/>
      <c r="N15" s="101" t="s">
        <v>6</v>
      </c>
      <c r="O15" s="81"/>
      <c r="P15" s="81"/>
      <c r="Q15" s="81"/>
      <c r="R15" s="81"/>
      <c r="S15" s="81"/>
      <c r="T15" s="81"/>
      <c r="U15" s="32"/>
      <c r="V15" s="32"/>
      <c r="W15" s="32"/>
      <c r="X15" s="32"/>
      <c r="Y15" s="32"/>
      <c r="Z15" s="32"/>
      <c r="AA15" s="32"/>
    </row>
    <row r="16" spans="1:27" ht="18" x14ac:dyDescent="0.25">
      <c r="A16" s="4"/>
      <c r="B16" s="115"/>
      <c r="C16" s="103"/>
      <c r="D16" s="103"/>
      <c r="E16" s="103"/>
      <c r="F16" s="103"/>
      <c r="G16" s="153"/>
      <c r="H16" s="153"/>
      <c r="I16" s="115"/>
      <c r="J16" s="115"/>
      <c r="K16" s="116"/>
      <c r="L16" s="116"/>
      <c r="M16" s="4"/>
      <c r="N16" s="58" t="s">
        <v>23</v>
      </c>
      <c r="O16" s="45" t="e">
        <f>IF(J27="","",VLOOKUP('Tiltag 4'!J27,#REF!,2,FALSE))</f>
        <v>#REF!</v>
      </c>
      <c r="P16" s="58"/>
      <c r="Q16" s="106"/>
      <c r="R16" s="106"/>
      <c r="S16" s="135"/>
      <c r="T16" s="81"/>
    </row>
    <row r="17" spans="1:23" ht="18" x14ac:dyDescent="0.25">
      <c r="A17" s="4"/>
      <c r="B17" s="45" t="s">
        <v>24</v>
      </c>
      <c r="C17" s="234" t="s">
        <v>32</v>
      </c>
      <c r="D17" s="234"/>
      <c r="E17" s="234"/>
      <c r="F17" s="234"/>
      <c r="G17" s="234"/>
      <c r="H17" s="234"/>
      <c r="I17" s="235"/>
      <c r="J17" s="117" t="s">
        <v>30</v>
      </c>
      <c r="K17" s="116"/>
      <c r="L17" s="116"/>
      <c r="M17" s="4"/>
      <c r="N17" s="58" t="s">
        <v>15</v>
      </c>
      <c r="O17" s="96" t="e">
        <f>IF(J27="","-",IF(J17=#REF!,$I$24/$U$32/1000,IF(J17=#REF!,$G$24/$U$32/1000,"-")))</f>
        <v>#REF!</v>
      </c>
      <c r="P17" s="105" t="s">
        <v>7</v>
      </c>
      <c r="Q17" s="106"/>
      <c r="R17" s="106"/>
      <c r="S17" s="135"/>
      <c r="T17" s="81"/>
    </row>
    <row r="18" spans="1:23" ht="22.5" customHeight="1" x14ac:dyDescent="0.25">
      <c r="A18" s="4"/>
      <c r="B18" s="45"/>
      <c r="C18" s="103"/>
      <c r="D18" s="103"/>
      <c r="E18" s="103"/>
      <c r="F18" s="103"/>
      <c r="G18" s="150"/>
      <c r="H18" s="150"/>
      <c r="I18" s="83"/>
      <c r="J18" s="83"/>
      <c r="K18" s="83"/>
      <c r="L18" s="83"/>
      <c r="M18" s="4"/>
      <c r="N18" s="89"/>
      <c r="O18" s="84"/>
      <c r="P18" s="103"/>
      <c r="Q18" s="106"/>
      <c r="R18" s="106"/>
      <c r="S18" s="135"/>
      <c r="T18" s="81"/>
    </row>
    <row r="19" spans="1:23" ht="18" x14ac:dyDescent="0.25">
      <c r="A19" s="4"/>
      <c r="B19" s="45" t="s">
        <v>33</v>
      </c>
      <c r="C19" s="234" t="s">
        <v>50</v>
      </c>
      <c r="D19" s="234"/>
      <c r="E19" s="234"/>
      <c r="F19" s="234"/>
      <c r="G19" s="234"/>
      <c r="H19" s="234"/>
      <c r="I19" s="234"/>
      <c r="J19" s="83"/>
      <c r="K19" s="116"/>
      <c r="L19" s="116"/>
      <c r="M19" s="4"/>
      <c r="N19" s="90" t="s">
        <v>14</v>
      </c>
      <c r="O19" s="85" t="str">
        <f>IFERROR(VLOOKUP(J35,#REF!,3,FALSE),"")</f>
        <v/>
      </c>
      <c r="P19" s="105"/>
      <c r="Q19" s="106"/>
      <c r="R19" s="106"/>
      <c r="S19" s="135"/>
      <c r="T19" s="81"/>
    </row>
    <row r="20" spans="1:23" ht="18" customHeight="1" x14ac:dyDescent="0.25">
      <c r="A20" s="4"/>
      <c r="B20" s="115"/>
      <c r="C20" s="239" t="e">
        <f>IF(J17="","",IF(J17=#REF!,"Årligt antal","Antal"))</f>
        <v>#REF!</v>
      </c>
      <c r="D20" s="239"/>
      <c r="E20" s="240" t="e">
        <f>IF(J17="","",IF(J17=#REF!,"Varmebehov[kWh]","Årlige antal"))</f>
        <v>#REF!</v>
      </c>
      <c r="F20" s="240"/>
      <c r="G20" s="237"/>
      <c r="H20" s="237"/>
      <c r="I20" s="107" t="e">
        <f>IF(J17="","",IF(J17=#REF!,"Varmebehov[kWh]",""))</f>
        <v>#REF!</v>
      </c>
      <c r="J20" s="47"/>
      <c r="K20" s="116"/>
      <c r="L20" s="116"/>
      <c r="M20" s="4"/>
      <c r="N20" s="58" t="s">
        <v>13</v>
      </c>
      <c r="O20" s="96" t="e">
        <f>O17*U32/I40</f>
        <v>#REF!</v>
      </c>
      <c r="P20" s="105" t="s">
        <v>7</v>
      </c>
      <c r="Q20" s="106"/>
      <c r="R20" s="106"/>
      <c r="S20" s="135"/>
      <c r="T20" s="81"/>
    </row>
    <row r="21" spans="1:23" ht="18" x14ac:dyDescent="0.25">
      <c r="A21" s="4"/>
      <c r="B21" s="45"/>
      <c r="C21" s="238">
        <v>1000000</v>
      </c>
      <c r="D21" s="238"/>
      <c r="E21" s="244" t="e">
        <f>IF($J$17=#REF!,IF(M22="","",IF(AND(M22=#REF!,M21="Nej"),C21*#REF!,IF(AND(M22=#REF!,M21="Ja"),C21*#REF!,IF(AND(M22=#REF!,M21="Nej"),C21*#REF!,IF(AND(M22=#REF!,M21="Ja"),C21*#REF!,IF(AND(M22=#REF!,M21="Nej"),C21*#REF!,IF(AND(M22=#REF!,M21="Ja"),C21*#REF!,""))))))),IF($J$17=#REF!,IF(M22="","",IF(M22=#REF!,C21*#REF!,IF(M22=#REF!,C21*#REF!,"")))))</f>
        <v>#REF!</v>
      </c>
      <c r="F21" s="244"/>
      <c r="G21" s="237"/>
      <c r="H21" s="237"/>
      <c r="I21" s="94" t="e">
        <f>IF($J$17=#REF!,IF(AND(M22=#REF!,M21="Nej"),E21*#REF!,IF(AND(M22=#REF!,M21="Ja"),E21*#REF!,IF(AND(M22=#REF!,M21="Nej"),E21*#REF!,IF(AND(M22=#REF!,M21="Ja"),E21*#REF!,"")))))</f>
        <v>#REF!</v>
      </c>
      <c r="J21" s="47"/>
      <c r="K21" s="116"/>
      <c r="L21" s="116"/>
      <c r="M21" s="147" t="s">
        <v>3</v>
      </c>
      <c r="N21" s="58"/>
      <c r="O21" s="96"/>
      <c r="P21" s="131"/>
      <c r="Q21" s="132"/>
      <c r="R21" s="132"/>
      <c r="S21" s="135"/>
      <c r="T21" s="81"/>
    </row>
    <row r="22" spans="1:23" ht="18.75" thickBot="1" x14ac:dyDescent="0.3">
      <c r="A22" s="4"/>
      <c r="B22" s="45"/>
      <c r="C22" s="94" t="s">
        <v>37</v>
      </c>
      <c r="D22" s="236" t="s">
        <v>47</v>
      </c>
      <c r="E22" s="236"/>
      <c r="F22" s="138"/>
      <c r="G22" s="237"/>
      <c r="H22" s="237"/>
      <c r="I22" s="94" t="e">
        <f>IF($J$17=#REF!,IF(AND(C22=#REF!,F22="Nej"),G22*#REF!,IF(AND(C22=#REF!,F22="Ja"),G22*#REF!,IF(AND(C22=#REF!,F22="Nej"),G22*#REF!,IF(AND(C22=#REF!,F22="Ja"),G22*#REF!,"")))))</f>
        <v>#REF!</v>
      </c>
      <c r="J22" s="47"/>
      <c r="K22" s="116"/>
      <c r="L22" s="116"/>
      <c r="M22" s="157" t="s">
        <v>37</v>
      </c>
      <c r="N22" s="55" t="s">
        <v>43</v>
      </c>
      <c r="O22" s="134" t="s">
        <v>44</v>
      </c>
      <c r="P22" s="61"/>
      <c r="Q22" s="61"/>
      <c r="R22" s="59"/>
      <c r="S22" s="135"/>
      <c r="T22" s="81"/>
    </row>
    <row r="23" spans="1:23" ht="18.75" thickBot="1" x14ac:dyDescent="0.3">
      <c r="A23" s="4"/>
      <c r="B23" s="45"/>
      <c r="C23" s="94" t="s">
        <v>37</v>
      </c>
      <c r="D23" s="236"/>
      <c r="E23" s="236"/>
      <c r="F23" s="138"/>
      <c r="G23" s="237"/>
      <c r="H23" s="237"/>
      <c r="I23" s="94" t="e">
        <f>IF($J$17=#REF!,IF(AND(C23=#REF!,F23="Nej"),G23*#REF!,IF(AND(C23=#REF!,F23="Ja"),G23*#REF!,IF(AND(C23=#REF!,F23="Nej"),G23*#REF!,IF(AND(C23=#REF!,F23="Ja"),G23*#REF!,"")))))</f>
        <v>#REF!</v>
      </c>
      <c r="J23" s="47"/>
      <c r="K23" s="116"/>
      <c r="L23" s="116"/>
      <c r="M23" s="4"/>
      <c r="N23" s="91" t="s">
        <v>25</v>
      </c>
      <c r="O23" s="92" t="str">
        <f>IFERROR(IF(AND(O17="-",O20="-"),"-",O17-O20),"-")</f>
        <v>-</v>
      </c>
      <c r="P23" s="243" t="s">
        <v>7</v>
      </c>
      <c r="Q23" s="243"/>
      <c r="R23" s="243"/>
      <c r="S23" s="136"/>
      <c r="T23" s="81"/>
    </row>
    <row r="24" spans="1:23" ht="18" customHeight="1" x14ac:dyDescent="0.25">
      <c r="A24" s="4"/>
      <c r="B24" s="45"/>
      <c r="C24" s="86"/>
      <c r="D24" s="107"/>
      <c r="E24" s="107"/>
      <c r="F24" s="107"/>
      <c r="G24" s="94" t="e">
        <f>IF(J17=#REF!,SUM(G21:H23),"")</f>
        <v>#REF!</v>
      </c>
      <c r="H24" s="124"/>
      <c r="I24" s="146" t="e">
        <f>IF(J17=#REF!,SUM(I21:I23),"")</f>
        <v>#REF!</v>
      </c>
      <c r="J24" s="145"/>
      <c r="K24" s="116"/>
      <c r="L24" s="116"/>
      <c r="M24" s="4"/>
      <c r="N24" s="81"/>
      <c r="O24" s="81"/>
      <c r="P24" s="81"/>
      <c r="Q24" s="81"/>
      <c r="R24" s="81"/>
      <c r="S24" s="81"/>
      <c r="T24" s="81"/>
    </row>
    <row r="25" spans="1:23" ht="18" customHeight="1" x14ac:dyDescent="0.25">
      <c r="A25" s="4"/>
      <c r="B25" s="45"/>
      <c r="C25" s="86"/>
      <c r="D25" s="86"/>
      <c r="E25" s="102"/>
      <c r="F25" s="102"/>
      <c r="G25" s="149"/>
      <c r="H25" s="149"/>
      <c r="I25" s="102"/>
      <c r="J25" s="102"/>
      <c r="K25" s="102"/>
      <c r="L25" s="102"/>
      <c r="M25" s="4"/>
      <c r="N25" s="87" t="s">
        <v>34</v>
      </c>
      <c r="O25" s="81"/>
      <c r="P25" s="81"/>
      <c r="Q25" s="81"/>
      <c r="R25" s="81"/>
      <c r="S25" s="81"/>
      <c r="T25" s="81"/>
    </row>
    <row r="26" spans="1:23" ht="24" customHeight="1" x14ac:dyDescent="0.25">
      <c r="A26" s="4"/>
      <c r="B26" s="45"/>
      <c r="C26" s="86"/>
      <c r="D26" s="86"/>
      <c r="E26" s="86"/>
      <c r="F26" s="86"/>
      <c r="G26" s="153"/>
      <c r="H26" s="153"/>
      <c r="I26" s="115"/>
      <c r="J26" s="115"/>
      <c r="K26" s="116"/>
      <c r="L26" s="116"/>
      <c r="M26" s="4"/>
      <c r="O26" s="81"/>
      <c r="P26" s="81"/>
      <c r="Q26" s="81"/>
      <c r="R26" s="81"/>
      <c r="S26" s="81"/>
      <c r="T26" s="81"/>
    </row>
    <row r="27" spans="1:23" ht="18" customHeight="1" x14ac:dyDescent="0.25">
      <c r="A27" s="4"/>
      <c r="B27" s="118" t="s">
        <v>35</v>
      </c>
      <c r="C27" s="232" t="s">
        <v>26</v>
      </c>
      <c r="D27" s="232"/>
      <c r="E27" s="232"/>
      <c r="F27" s="119"/>
      <c r="G27" s="120"/>
      <c r="H27" s="150"/>
      <c r="I27" s="104"/>
      <c r="J27" s="121" t="s">
        <v>10</v>
      </c>
      <c r="K27" s="47"/>
      <c r="L27" s="47"/>
      <c r="M27" s="4"/>
      <c r="N27" s="116"/>
      <c r="O27" s="116"/>
      <c r="P27" s="116"/>
      <c r="Q27" s="116"/>
      <c r="R27" s="116"/>
      <c r="S27" s="81"/>
      <c r="T27" s="81"/>
    </row>
    <row r="28" spans="1:23" ht="22.5" customHeight="1" x14ac:dyDescent="0.25">
      <c r="A28" s="4"/>
      <c r="B28" s="118"/>
      <c r="C28" s="118"/>
      <c r="D28" s="118"/>
      <c r="E28" s="118"/>
      <c r="F28" s="119"/>
      <c r="G28" s="120"/>
      <c r="H28" s="150"/>
      <c r="I28" s="103"/>
      <c r="J28" s="103"/>
      <c r="K28" s="103"/>
      <c r="L28" s="47"/>
      <c r="M28" s="4"/>
      <c r="N28" s="116"/>
      <c r="O28" s="116"/>
      <c r="P28" s="116"/>
      <c r="Q28" s="116"/>
      <c r="R28" s="116"/>
      <c r="S28" s="81"/>
      <c r="T28" s="81"/>
    </row>
    <row r="29" spans="1:23" ht="18" x14ac:dyDescent="0.25">
      <c r="A29" s="4"/>
      <c r="B29" s="118"/>
      <c r="C29" s="120"/>
      <c r="D29" s="120"/>
      <c r="E29" s="120"/>
      <c r="F29" s="120"/>
      <c r="G29" s="120"/>
      <c r="H29" s="120"/>
      <c r="I29" s="120"/>
      <c r="J29" s="120"/>
      <c r="K29" s="47"/>
      <c r="L29" s="47"/>
      <c r="M29" s="4"/>
      <c r="N29" s="120"/>
      <c r="O29" s="120"/>
      <c r="P29" s="120"/>
      <c r="Q29" s="120"/>
      <c r="R29" s="120"/>
      <c r="S29" s="81"/>
      <c r="T29" s="81"/>
    </row>
    <row r="30" spans="1:23" ht="24" customHeight="1" x14ac:dyDescent="0.25">
      <c r="A30" s="4"/>
      <c r="B30" s="152" t="s">
        <v>36</v>
      </c>
      <c r="C30" s="233" t="s">
        <v>48</v>
      </c>
      <c r="D30" s="233"/>
      <c r="E30" s="233"/>
      <c r="F30" s="233"/>
      <c r="G30" s="233"/>
      <c r="H30" s="233"/>
      <c r="I30" s="233"/>
      <c r="J30" s="233"/>
      <c r="K30" s="103"/>
      <c r="L30" s="103"/>
      <c r="M30" s="4"/>
      <c r="N30" s="116"/>
      <c r="O30" s="116"/>
      <c r="P30" s="116"/>
      <c r="Q30" s="116"/>
      <c r="R30" s="116"/>
      <c r="S30" s="81"/>
      <c r="T30" s="81"/>
    </row>
    <row r="31" spans="1:23" ht="21.75" customHeight="1" x14ac:dyDescent="0.25">
      <c r="A31" s="4"/>
      <c r="B31" s="152"/>
      <c r="C31" s="47"/>
      <c r="D31" s="47"/>
      <c r="E31" s="229"/>
      <c r="F31" s="229"/>
      <c r="G31" s="229"/>
      <c r="H31" s="152"/>
      <c r="I31" s="152"/>
      <c r="J31" s="152"/>
      <c r="K31" s="103"/>
      <c r="L31" s="103"/>
      <c r="M31" s="4"/>
      <c r="N31" s="120"/>
      <c r="O31" s="120"/>
      <c r="P31" s="120"/>
      <c r="Q31" s="120"/>
      <c r="R31" s="120"/>
      <c r="S31" s="81"/>
      <c r="T31" s="81"/>
      <c r="U31" s="224" t="s">
        <v>28</v>
      </c>
      <c r="V31" s="224"/>
      <c r="W31" s="224"/>
    </row>
    <row r="32" spans="1:23" ht="18" x14ac:dyDescent="0.25">
      <c r="A32" s="4"/>
      <c r="B32" s="152"/>
      <c r="C32" s="47"/>
      <c r="D32" s="47"/>
      <c r="E32" s="152"/>
      <c r="F32" s="155"/>
      <c r="G32" s="155"/>
      <c r="H32" s="152"/>
      <c r="I32" s="152"/>
      <c r="J32" s="229"/>
      <c r="K32" s="229"/>
      <c r="L32" s="103"/>
      <c r="M32" s="81"/>
      <c r="N32" s="116"/>
      <c r="O32" s="116"/>
      <c r="P32" s="116"/>
      <c r="Q32" s="116"/>
      <c r="R32" s="116"/>
      <c r="S32" s="81"/>
      <c r="T32" s="81"/>
      <c r="U32" s="223" t="e">
        <f>IF(OR(J33=""),"",#REF!)</f>
        <v>#REF!</v>
      </c>
      <c r="V32" s="223"/>
      <c r="W32" s="223"/>
    </row>
    <row r="33" spans="1:20" ht="18" x14ac:dyDescent="0.25">
      <c r="A33" s="4"/>
      <c r="B33" s="118" t="s">
        <v>49</v>
      </c>
      <c r="C33" s="230" t="s">
        <v>52</v>
      </c>
      <c r="D33" s="230"/>
      <c r="E33" s="230"/>
      <c r="F33" s="230"/>
      <c r="G33" s="230"/>
      <c r="H33" s="230"/>
      <c r="I33" s="231"/>
      <c r="J33" s="154">
        <v>1000</v>
      </c>
      <c r="K33" s="150"/>
      <c r="L33" s="118"/>
      <c r="M33" s="81"/>
      <c r="N33" s="116"/>
      <c r="O33" s="116"/>
      <c r="P33" s="116"/>
      <c r="Q33" s="116"/>
      <c r="R33" s="116"/>
      <c r="S33" s="81"/>
      <c r="T33" s="81"/>
    </row>
    <row r="34" spans="1:20" ht="18" x14ac:dyDescent="0.25">
      <c r="A34" s="81"/>
      <c r="B34" s="118"/>
      <c r="C34" s="120"/>
      <c r="D34" s="120"/>
      <c r="E34" s="120"/>
      <c r="F34" s="120"/>
      <c r="G34" s="120"/>
      <c r="H34" s="120"/>
      <c r="I34" s="120"/>
      <c r="J34" s="120"/>
      <c r="K34" s="103"/>
      <c r="L34" s="103"/>
      <c r="M34" s="81"/>
      <c r="N34" s="120"/>
      <c r="O34" s="120"/>
      <c r="P34" s="120"/>
      <c r="Q34" s="120"/>
      <c r="R34" s="120"/>
      <c r="S34" s="81"/>
      <c r="T34" s="81"/>
    </row>
    <row r="35" spans="1:20" ht="18" x14ac:dyDescent="0.25">
      <c r="A35" s="81"/>
      <c r="B35" s="118" t="s">
        <v>27</v>
      </c>
      <c r="C35" s="225" t="s">
        <v>29</v>
      </c>
      <c r="D35" s="225"/>
      <c r="E35" s="225"/>
      <c r="F35" s="225"/>
      <c r="G35" s="225"/>
      <c r="H35" s="225"/>
      <c r="I35" s="226"/>
      <c r="J35" s="127" t="s">
        <v>21</v>
      </c>
      <c r="K35" s="103"/>
      <c r="L35" s="103"/>
      <c r="M35" s="81"/>
      <c r="N35" s="116"/>
      <c r="O35" s="116"/>
      <c r="P35" s="116"/>
      <c r="Q35" s="116"/>
      <c r="R35" s="116"/>
      <c r="S35" s="81"/>
      <c r="T35" s="81"/>
    </row>
    <row r="36" spans="1:20" ht="18" x14ac:dyDescent="0.25">
      <c r="A36" s="81"/>
      <c r="B36" s="118"/>
      <c r="C36" s="141"/>
      <c r="D36" s="141"/>
      <c r="E36" s="141"/>
      <c r="F36" s="141"/>
      <c r="G36" s="141"/>
      <c r="H36" s="141"/>
      <c r="I36" s="139"/>
      <c r="J36" s="139"/>
      <c r="K36" s="122"/>
      <c r="L36" s="103"/>
      <c r="M36" s="81"/>
      <c r="N36" s="116"/>
      <c r="O36" s="116"/>
      <c r="P36" s="116"/>
      <c r="Q36" s="116"/>
      <c r="R36" s="116"/>
      <c r="S36" s="81"/>
      <c r="T36" s="81"/>
    </row>
    <row r="37" spans="1:20" ht="18" customHeight="1" x14ac:dyDescent="0.25">
      <c r="A37" s="81"/>
      <c r="B37" s="118"/>
      <c r="C37" s="227"/>
      <c r="D37" s="227"/>
      <c r="E37" s="227"/>
      <c r="F37" s="227"/>
      <c r="G37" s="227"/>
      <c r="H37" s="228"/>
      <c r="I37" s="128"/>
      <c r="J37" s="142" t="e">
        <f>IF(#REF!&gt;2,"",IF(J35="Fjernvarme",1,IF(I37="","",IF(J35='[1]Grise - regneark'!C28,"100%",I37))))</f>
        <v>#REF!</v>
      </c>
      <c r="K37" s="103"/>
      <c r="L37" s="103"/>
      <c r="M37" s="81"/>
      <c r="N37" s="116"/>
      <c r="O37" s="116"/>
      <c r="P37" s="116"/>
      <c r="Q37" s="116"/>
      <c r="R37" s="116"/>
      <c r="S37" s="81"/>
      <c r="T37" s="81"/>
    </row>
    <row r="38" spans="1:20" s="125" customFormat="1" ht="4.5" customHeight="1" x14ac:dyDescent="0.25">
      <c r="A38" s="123"/>
      <c r="B38" s="124"/>
      <c r="C38" s="139"/>
      <c r="D38" s="139"/>
      <c r="E38" s="139"/>
      <c r="F38" s="139"/>
      <c r="G38" s="139"/>
      <c r="H38" s="139"/>
      <c r="I38" s="139"/>
      <c r="J38" s="139"/>
      <c r="K38" s="83"/>
      <c r="L38" s="83"/>
      <c r="M38" s="123"/>
      <c r="N38" s="120"/>
      <c r="O38" s="120"/>
      <c r="P38" s="120"/>
      <c r="Q38" s="120"/>
      <c r="R38" s="120"/>
      <c r="S38" s="81"/>
      <c r="T38" s="81"/>
    </row>
    <row r="39" spans="1:20" ht="17.45" customHeight="1" x14ac:dyDescent="0.25">
      <c r="A39" s="81"/>
      <c r="B39" s="118" t="s">
        <v>51</v>
      </c>
      <c r="C39" s="156" t="e">
        <f>IF(#REF!&gt;2,"Størrelse/varmeydelse på nye varmekilde [kW]","")</f>
        <v>#REF!</v>
      </c>
      <c r="D39" s="156"/>
      <c r="E39" s="158"/>
      <c r="F39" s="158"/>
      <c r="G39" s="158"/>
      <c r="H39" s="158"/>
      <c r="I39" s="47"/>
      <c r="J39" s="148">
        <v>40</v>
      </c>
      <c r="K39" s="103"/>
      <c r="L39" s="103"/>
      <c r="M39" s="81"/>
      <c r="N39" s="116"/>
      <c r="O39" s="116"/>
      <c r="P39" s="116"/>
      <c r="Q39" s="116"/>
      <c r="R39" s="116"/>
      <c r="S39" s="81"/>
      <c r="T39" s="81"/>
    </row>
    <row r="40" spans="1:20" ht="18" x14ac:dyDescent="0.25">
      <c r="A40" s="81"/>
      <c r="B40" s="118"/>
      <c r="C40" s="143"/>
      <c r="D40" s="143"/>
      <c r="E40" s="221"/>
      <c r="F40" s="221"/>
      <c r="G40" s="221"/>
      <c r="H40" s="221"/>
      <c r="I40" s="222" t="e">
        <f>IF(OR(J35="",J33="",),"",VLOOKUP(J35,#REF!,2,FALSE))</f>
        <v>#REF!</v>
      </c>
      <c r="J40" s="222"/>
      <c r="K40" s="103"/>
      <c r="L40" s="103"/>
      <c r="M40" s="81"/>
      <c r="N40" s="116"/>
      <c r="O40" s="116"/>
      <c r="P40" s="116"/>
      <c r="Q40" s="116"/>
      <c r="R40" s="116"/>
      <c r="S40" s="81"/>
      <c r="T40" s="81"/>
    </row>
    <row r="41" spans="1:20" ht="18" x14ac:dyDescent="0.25">
      <c r="A41" s="81"/>
      <c r="B41" s="124"/>
      <c r="C41" s="143"/>
      <c r="D41" s="143"/>
      <c r="E41" s="144"/>
      <c r="F41" s="144"/>
      <c r="G41" s="144"/>
      <c r="H41" s="144"/>
      <c r="I41" s="140"/>
      <c r="J41" s="140"/>
      <c r="K41" s="83"/>
      <c r="L41" s="83"/>
      <c r="M41" s="81"/>
      <c r="N41" s="116"/>
      <c r="O41" s="116"/>
      <c r="P41" s="116"/>
      <c r="Q41" s="116"/>
      <c r="R41" s="116"/>
      <c r="S41" s="81"/>
      <c r="T41" s="81"/>
    </row>
    <row r="42" spans="1:20" ht="12.75" customHeight="1" x14ac:dyDescent="0.25">
      <c r="A42" s="81"/>
      <c r="B42" s="83"/>
      <c r="C42" s="137"/>
      <c r="D42" s="137"/>
      <c r="E42" s="137"/>
      <c r="F42" s="137"/>
      <c r="G42" s="137"/>
      <c r="H42" s="137"/>
      <c r="I42" s="137"/>
      <c r="J42" s="137"/>
      <c r="K42" s="83"/>
      <c r="L42" s="83"/>
      <c r="M42" s="81"/>
      <c r="N42" s="116"/>
      <c r="O42" s="116"/>
      <c r="P42" s="116"/>
      <c r="Q42" s="116"/>
      <c r="R42" s="116"/>
      <c r="S42" s="81"/>
      <c r="T42" s="81"/>
    </row>
    <row r="43" spans="1:20" ht="12.75" customHeight="1" x14ac:dyDescent="0.25">
      <c r="A43" s="81"/>
      <c r="B43" s="83"/>
      <c r="C43" s="137"/>
      <c r="D43" s="137"/>
      <c r="E43" s="137"/>
      <c r="F43" s="137"/>
      <c r="G43" s="137"/>
      <c r="H43" s="137"/>
      <c r="I43" s="137"/>
      <c r="J43" s="137"/>
      <c r="K43" s="83"/>
      <c r="L43" s="83"/>
      <c r="M43" s="81"/>
      <c r="N43" s="81"/>
      <c r="O43" s="81"/>
      <c r="P43" s="81"/>
      <c r="Q43" s="81"/>
      <c r="R43" s="81"/>
      <c r="S43" s="81"/>
      <c r="T43" s="81"/>
    </row>
    <row r="44" spans="1:20" ht="12.75" customHeight="1" x14ac:dyDescent="0.25">
      <c r="A44" s="81"/>
      <c r="B44" s="83"/>
      <c r="C44" s="83"/>
      <c r="D44" s="83"/>
      <c r="E44" s="83"/>
      <c r="F44" s="83"/>
      <c r="G44" s="83"/>
      <c r="H44" s="83"/>
      <c r="I44" s="137"/>
      <c r="J44" s="137"/>
      <c r="K44" s="83"/>
      <c r="L44" s="83"/>
      <c r="M44" s="81"/>
      <c r="N44" s="81"/>
      <c r="O44" s="81"/>
      <c r="P44" s="81"/>
      <c r="Q44" s="81"/>
      <c r="R44" s="81"/>
      <c r="S44" s="81"/>
      <c r="T44" s="81"/>
    </row>
    <row r="45" spans="1:20" ht="12.75" customHeight="1" x14ac:dyDescent="0.25">
      <c r="A45" s="81"/>
      <c r="B45" s="83"/>
      <c r="C45" s="83"/>
      <c r="D45" s="83"/>
      <c r="E45" s="83"/>
      <c r="F45" s="83"/>
      <c r="G45" s="83"/>
      <c r="H45" s="83"/>
      <c r="I45" s="137"/>
      <c r="J45" s="137"/>
      <c r="K45" s="83"/>
      <c r="L45" s="83"/>
      <c r="M45" s="81"/>
      <c r="N45" s="81"/>
      <c r="O45" s="81"/>
      <c r="P45" s="81"/>
      <c r="Q45" s="81"/>
      <c r="R45" s="81"/>
      <c r="S45" s="81"/>
      <c r="T45" s="81"/>
    </row>
    <row r="46" spans="1:20" ht="12.75" customHeight="1" x14ac:dyDescent="0.25">
      <c r="A46" s="81"/>
      <c r="B46" s="83"/>
      <c r="C46" s="83"/>
      <c r="D46" s="83"/>
      <c r="E46" s="83"/>
      <c r="F46" s="83"/>
      <c r="G46" s="83"/>
      <c r="H46" s="83"/>
      <c r="I46" s="137"/>
      <c r="J46" s="137"/>
      <c r="K46" s="83"/>
      <c r="L46" s="83"/>
      <c r="M46" s="81"/>
      <c r="N46" s="81"/>
      <c r="O46" s="81"/>
      <c r="P46" s="81"/>
      <c r="Q46" s="81"/>
      <c r="R46" s="81"/>
      <c r="S46" s="81"/>
      <c r="T46" s="81"/>
    </row>
    <row r="47" spans="1:20" ht="12.75" customHeight="1" x14ac:dyDescent="0.25">
      <c r="A47" s="81"/>
      <c r="B47" s="83"/>
      <c r="C47" s="83"/>
      <c r="D47" s="83"/>
      <c r="E47" s="83"/>
      <c r="F47" s="83"/>
      <c r="G47" s="83"/>
      <c r="H47" s="83"/>
      <c r="I47" s="83"/>
      <c r="J47" s="83"/>
      <c r="K47" s="83"/>
      <c r="L47" s="83"/>
      <c r="M47" s="81"/>
      <c r="N47" s="81"/>
      <c r="O47" s="81"/>
      <c r="P47" s="81"/>
      <c r="Q47" s="81"/>
      <c r="R47" s="81"/>
      <c r="S47" s="81"/>
      <c r="T47" s="81"/>
    </row>
    <row r="48" spans="1:20" ht="12.75" customHeight="1" x14ac:dyDescent="0.25">
      <c r="A48" s="81"/>
      <c r="B48" s="83"/>
      <c r="C48" s="83"/>
      <c r="D48" s="83"/>
      <c r="E48" s="83"/>
      <c r="F48" s="83"/>
      <c r="G48" s="83"/>
      <c r="H48" s="83"/>
      <c r="I48" s="83"/>
      <c r="J48" s="83"/>
      <c r="K48" s="83"/>
      <c r="L48" s="83"/>
      <c r="M48" s="81"/>
      <c r="N48" s="81"/>
      <c r="O48" s="81"/>
      <c r="P48" s="81"/>
      <c r="Q48" s="81"/>
      <c r="R48" s="81"/>
      <c r="S48" s="81"/>
      <c r="T48" s="81"/>
    </row>
    <row r="49" spans="1:20" ht="12.75" customHeight="1" x14ac:dyDescent="0.25">
      <c r="A49" s="81"/>
      <c r="B49" s="83"/>
      <c r="C49" s="83"/>
      <c r="D49" s="83"/>
      <c r="E49" s="83"/>
      <c r="F49" s="83"/>
      <c r="G49" s="83"/>
      <c r="H49" s="83"/>
      <c r="I49" s="83"/>
      <c r="J49" s="83"/>
      <c r="K49" s="83"/>
      <c r="L49" s="83"/>
      <c r="M49" s="81"/>
      <c r="N49" s="81"/>
      <c r="O49" s="81"/>
      <c r="P49" s="81"/>
      <c r="Q49" s="81"/>
      <c r="R49" s="81"/>
      <c r="S49" s="81"/>
      <c r="T49" s="81"/>
    </row>
    <row r="50" spans="1:20" ht="12.75" customHeight="1" x14ac:dyDescent="0.25">
      <c r="A50" s="81"/>
      <c r="B50" s="83"/>
      <c r="C50" s="83"/>
      <c r="D50" s="83"/>
      <c r="E50" s="83"/>
      <c r="F50" s="83"/>
      <c r="G50" s="83"/>
      <c r="H50" s="83"/>
      <c r="I50" s="83"/>
      <c r="J50" s="83"/>
      <c r="K50" s="83"/>
      <c r="L50" s="83"/>
      <c r="M50" s="81"/>
      <c r="N50" s="81"/>
      <c r="O50" s="81"/>
      <c r="P50" s="81"/>
      <c r="Q50" s="81"/>
      <c r="R50" s="81"/>
      <c r="S50" s="81"/>
      <c r="T50" s="81"/>
    </row>
    <row r="51" spans="1:20" ht="12.75" customHeight="1" x14ac:dyDescent="0.25">
      <c r="A51" s="99"/>
      <c r="B51" s="99"/>
      <c r="C51" s="99"/>
      <c r="D51" s="99"/>
      <c r="E51" s="99"/>
      <c r="F51" s="99"/>
      <c r="G51" s="99"/>
      <c r="H51" s="99"/>
      <c r="I51" s="99"/>
      <c r="J51" s="99"/>
      <c r="K51" s="99"/>
      <c r="L51" s="99"/>
      <c r="M51" s="99"/>
      <c r="N51" s="81"/>
      <c r="O51" s="81"/>
      <c r="P51" s="81"/>
      <c r="Q51" s="81"/>
      <c r="R51" s="81"/>
      <c r="S51" s="99"/>
      <c r="T51" s="81"/>
    </row>
    <row r="52" spans="1:20" ht="12.75" customHeight="1" x14ac:dyDescent="0.25">
      <c r="A52" s="43"/>
      <c r="B52" s="43"/>
      <c r="C52" s="43"/>
      <c r="D52" s="43"/>
      <c r="E52" s="43"/>
      <c r="F52" s="43"/>
      <c r="G52" s="43"/>
      <c r="H52" s="43"/>
      <c r="I52" s="43"/>
      <c r="J52" s="43"/>
      <c r="K52" s="43"/>
      <c r="L52" s="43"/>
      <c r="M52" s="43"/>
      <c r="N52" s="43"/>
      <c r="O52" s="43"/>
      <c r="P52" s="43"/>
      <c r="Q52" s="43"/>
      <c r="R52" s="43"/>
      <c r="S52" s="43"/>
      <c r="T52" s="81"/>
    </row>
    <row r="53" spans="1:20" ht="12.75" customHeight="1" x14ac:dyDescent="0.25">
      <c r="A53" s="43"/>
      <c r="B53" s="43"/>
      <c r="C53" s="43"/>
      <c r="D53" s="43"/>
      <c r="E53" s="43"/>
      <c r="F53" s="43"/>
      <c r="G53" s="43"/>
      <c r="H53" s="43"/>
      <c r="I53" s="43"/>
      <c r="J53" s="43"/>
      <c r="K53" s="43"/>
      <c r="L53" s="43"/>
      <c r="M53" s="43"/>
      <c r="N53" s="43"/>
      <c r="O53" s="43"/>
      <c r="P53" s="43"/>
      <c r="Q53" s="43"/>
      <c r="R53" s="43"/>
      <c r="S53" s="43"/>
      <c r="T53" s="81"/>
    </row>
    <row r="54" spans="1:20" ht="12.75" customHeight="1" x14ac:dyDescent="0.25">
      <c r="A54" s="43"/>
      <c r="B54" s="43"/>
      <c r="C54" s="43"/>
      <c r="D54" s="43"/>
      <c r="E54" s="43"/>
      <c r="F54" s="43"/>
      <c r="G54" s="43"/>
      <c r="H54" s="43"/>
      <c r="I54" s="43"/>
      <c r="J54" s="43"/>
      <c r="K54" s="43"/>
      <c r="L54" s="43"/>
      <c r="M54" s="43"/>
      <c r="N54" s="43"/>
      <c r="O54" s="43"/>
      <c r="P54" s="43"/>
      <c r="Q54" s="43"/>
      <c r="R54" s="43"/>
      <c r="S54" s="43"/>
      <c r="T54" s="81"/>
    </row>
    <row r="55" spans="1:20" ht="12.75" customHeight="1" x14ac:dyDescent="0.25">
      <c r="A55" s="43"/>
      <c r="B55" s="43"/>
      <c r="C55" s="43"/>
      <c r="D55" s="43"/>
      <c r="E55" s="43"/>
      <c r="F55" s="43"/>
      <c r="G55" s="43"/>
      <c r="H55" s="43"/>
      <c r="I55" s="43"/>
      <c r="J55" s="43"/>
      <c r="K55" s="43"/>
      <c r="L55" s="43"/>
      <c r="M55" s="43"/>
      <c r="N55" s="43"/>
      <c r="O55" s="43"/>
      <c r="P55" s="43"/>
      <c r="Q55" s="43"/>
      <c r="R55" s="43"/>
      <c r="S55" s="43"/>
      <c r="T55" s="81"/>
    </row>
    <row r="56" spans="1:20" ht="12.75" customHeight="1" x14ac:dyDescent="0.25">
      <c r="A56" s="43"/>
      <c r="B56" s="43"/>
      <c r="C56" s="43"/>
      <c r="D56" s="43"/>
      <c r="E56" s="43"/>
      <c r="F56" s="43"/>
      <c r="G56" s="43"/>
      <c r="H56" s="43"/>
      <c r="I56" s="43"/>
      <c r="J56" s="43"/>
      <c r="K56" s="43"/>
      <c r="L56" s="43"/>
      <c r="M56" s="43"/>
      <c r="N56" s="43"/>
      <c r="O56" s="43"/>
      <c r="P56" s="43"/>
      <c r="Q56" s="43"/>
      <c r="R56" s="43"/>
      <c r="S56" s="43"/>
      <c r="T56" s="81"/>
    </row>
    <row r="57" spans="1:20" ht="12.75" customHeight="1" x14ac:dyDescent="0.25">
      <c r="A57" s="43"/>
      <c r="B57" s="43"/>
      <c r="C57" s="43"/>
      <c r="D57" s="43"/>
      <c r="E57" s="43"/>
      <c r="F57" s="43"/>
      <c r="G57" s="43"/>
      <c r="H57" s="43"/>
      <c r="I57" s="43"/>
      <c r="J57" s="43"/>
      <c r="K57" s="43"/>
      <c r="L57" s="43"/>
      <c r="M57" s="43"/>
      <c r="N57" s="43"/>
      <c r="O57" s="43"/>
      <c r="P57" s="43"/>
      <c r="Q57" s="43"/>
      <c r="R57" s="43"/>
      <c r="S57" s="43"/>
      <c r="T57" s="81"/>
    </row>
    <row r="58" spans="1:20" ht="12.75" customHeight="1" x14ac:dyDescent="0.25">
      <c r="A58" s="43"/>
      <c r="B58" s="43"/>
      <c r="C58" s="43"/>
      <c r="D58" s="43"/>
      <c r="E58" s="43"/>
      <c r="F58" s="43"/>
      <c r="G58" s="43"/>
      <c r="H58" s="43"/>
      <c r="I58" s="43"/>
      <c r="J58" s="43"/>
      <c r="K58" s="43"/>
      <c r="L58" s="43"/>
      <c r="M58" s="43"/>
      <c r="N58" s="43"/>
      <c r="O58" s="43"/>
      <c r="P58" s="43"/>
      <c r="Q58" s="43"/>
      <c r="R58" s="43"/>
      <c r="S58" s="43"/>
      <c r="T58" s="81"/>
    </row>
    <row r="59" spans="1:20" ht="12.75" customHeight="1" x14ac:dyDescent="0.25">
      <c r="A59" s="43"/>
      <c r="B59" s="43"/>
      <c r="C59" s="43"/>
      <c r="D59" s="43"/>
      <c r="E59" s="43"/>
      <c r="F59" s="43"/>
      <c r="G59" s="43"/>
      <c r="H59" s="43"/>
      <c r="I59" s="43"/>
      <c r="J59" s="43"/>
      <c r="K59" s="43"/>
      <c r="L59" s="43"/>
      <c r="M59" s="43"/>
      <c r="N59" s="43"/>
      <c r="O59" s="43"/>
      <c r="P59" s="43"/>
      <c r="Q59" s="43"/>
      <c r="R59" s="43"/>
      <c r="S59" s="43"/>
      <c r="T59" s="81"/>
    </row>
    <row r="60" spans="1:20" ht="12.75" customHeight="1" x14ac:dyDescent="0.25">
      <c r="A60" s="43"/>
      <c r="B60" s="43"/>
      <c r="C60" s="43"/>
      <c r="D60" s="43"/>
      <c r="E60" s="43"/>
      <c r="F60" s="43"/>
      <c r="G60" s="43"/>
      <c r="H60" s="43"/>
      <c r="I60" s="43"/>
      <c r="J60" s="43"/>
      <c r="K60" s="43"/>
      <c r="L60" s="43"/>
      <c r="M60" s="43"/>
      <c r="N60" s="43"/>
      <c r="O60" s="43"/>
      <c r="P60" s="43"/>
      <c r="Q60" s="43"/>
      <c r="R60" s="43"/>
      <c r="S60" s="43"/>
      <c r="T60" s="81"/>
    </row>
    <row r="61" spans="1:20" ht="12.75" customHeight="1" x14ac:dyDescent="0.25">
      <c r="A61" s="43"/>
      <c r="B61" s="43"/>
      <c r="C61" s="43"/>
      <c r="D61" s="43"/>
      <c r="E61" s="43"/>
      <c r="F61" s="43"/>
      <c r="G61" s="43"/>
      <c r="H61" s="43"/>
      <c r="I61" s="43"/>
      <c r="J61" s="43"/>
      <c r="K61" s="43"/>
      <c r="L61" s="43"/>
      <c r="M61" s="43"/>
      <c r="N61" s="43"/>
      <c r="O61" s="43"/>
      <c r="P61" s="43"/>
      <c r="Q61" s="43"/>
      <c r="R61" s="43"/>
      <c r="S61" s="43"/>
      <c r="T61" s="81"/>
    </row>
    <row r="62" spans="1:20" ht="12.75" customHeight="1" x14ac:dyDescent="0.25">
      <c r="A62" s="43"/>
      <c r="B62" s="43"/>
      <c r="C62" s="43"/>
      <c r="D62" s="43"/>
      <c r="E62" s="43"/>
      <c r="F62" s="43"/>
      <c r="G62" s="43"/>
      <c r="H62" s="43"/>
      <c r="I62" s="43"/>
      <c r="J62" s="43"/>
      <c r="K62" s="43"/>
      <c r="L62" s="43"/>
      <c r="M62" s="43"/>
      <c r="N62" s="43"/>
      <c r="O62" s="43"/>
      <c r="P62" s="43"/>
      <c r="Q62" s="43"/>
      <c r="R62" s="43"/>
      <c r="S62" s="43"/>
      <c r="T62" s="81"/>
    </row>
    <row r="63" spans="1:20" ht="12.75" customHeight="1" x14ac:dyDescent="0.25">
      <c r="A63" s="43"/>
      <c r="B63" s="43"/>
      <c r="C63" s="43"/>
      <c r="D63" s="43"/>
      <c r="E63" s="43"/>
      <c r="F63" s="43"/>
      <c r="G63" s="43"/>
      <c r="H63" s="43"/>
      <c r="I63" s="43"/>
      <c r="J63" s="43"/>
      <c r="K63" s="43"/>
      <c r="L63" s="43"/>
      <c r="M63" s="43"/>
      <c r="N63" s="43"/>
      <c r="O63" s="43"/>
      <c r="P63" s="43"/>
      <c r="Q63" s="43"/>
      <c r="R63" s="43"/>
      <c r="S63" s="81"/>
      <c r="T63" s="81"/>
    </row>
  </sheetData>
  <sheetProtection sheet="1"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B6:N7"/>
    <mergeCell ref="C8:N8"/>
    <mergeCell ref="B15:K15"/>
    <mergeCell ref="B2:O4"/>
    <mergeCell ref="P23:R23"/>
    <mergeCell ref="D22:E22"/>
    <mergeCell ref="E21:F21"/>
    <mergeCell ref="C27:E27"/>
    <mergeCell ref="C30:J30"/>
    <mergeCell ref="C19:I19"/>
    <mergeCell ref="C17:I17"/>
    <mergeCell ref="D23:E23"/>
    <mergeCell ref="G23:H23"/>
    <mergeCell ref="G22:H22"/>
    <mergeCell ref="C21:D21"/>
    <mergeCell ref="C20:D20"/>
    <mergeCell ref="G20:H20"/>
    <mergeCell ref="G21:H21"/>
    <mergeCell ref="E20:F20"/>
    <mergeCell ref="E40:H40"/>
    <mergeCell ref="I40:J40"/>
    <mergeCell ref="U32:W32"/>
    <mergeCell ref="U31:W31"/>
    <mergeCell ref="C35:I35"/>
    <mergeCell ref="C37:H37"/>
    <mergeCell ref="J32:K32"/>
    <mergeCell ref="E31:G31"/>
    <mergeCell ref="C33:I33"/>
  </mergeCells>
  <conditionalFormatting sqref="F22:G23 E21 C22:D23 C20:C21 M21:M22">
    <cfRule type="expression" dxfId="46" priority="55">
      <formula>$J$17=""</formula>
    </cfRule>
  </conditionalFormatting>
  <conditionalFormatting sqref="E20">
    <cfRule type="expression" dxfId="45" priority="54">
      <formula>$J$17=""</formula>
    </cfRule>
  </conditionalFormatting>
  <conditionalFormatting sqref="M21">
    <cfRule type="expression" dxfId="44" priority="53">
      <formula>$J$17=""</formula>
    </cfRule>
  </conditionalFormatting>
  <conditionalFormatting sqref="G23">
    <cfRule type="expression" dxfId="43" priority="51">
      <formula>$G$23=0</formula>
    </cfRule>
  </conditionalFormatting>
  <conditionalFormatting sqref="C25:L25 D24:H24 E21 F22:G23 M21:M22 D22:D23 C21:C24">
    <cfRule type="expression" dxfId="42" priority="49">
      <formula>$J$17=""</formula>
    </cfRule>
  </conditionalFormatting>
  <conditionalFormatting sqref="E39:F39 E40 C41:J41 C39 J39">
    <cfRule type="expression" dxfId="41" priority="67">
      <formula>$J$35=""</formula>
    </cfRule>
  </conditionalFormatting>
  <conditionalFormatting sqref="J37">
    <cfRule type="expression" dxfId="40" priority="24">
      <formula>$J$35=""</formula>
    </cfRule>
    <cfRule type="expression" dxfId="39" priority="25">
      <formula>$J$35="Brændselskedel"</formula>
    </cfRule>
    <cfRule type="expression" dxfId="38" priority="31">
      <formula>$J$35=""</formula>
    </cfRule>
  </conditionalFormatting>
  <conditionalFormatting sqref="C39:H39">
    <cfRule type="expression" dxfId="37" priority="32">
      <formula>$J$35=""</formula>
    </cfRule>
  </conditionalFormatting>
  <conditionalFormatting sqref="I37">
    <cfRule type="expression" dxfId="36" priority="27">
      <formula>$J$35=""</formula>
    </cfRule>
  </conditionalFormatting>
  <conditionalFormatting sqref="E21:F21">
    <cfRule type="expression" dxfId="35" priority="17">
      <formula>$J$17="Årsrapport"</formula>
    </cfRule>
  </conditionalFormatting>
  <conditionalFormatting sqref="I21 E21:F21">
    <cfRule type="expression" dxfId="34" priority="16">
      <formula>$J$17="CHR"</formula>
    </cfRule>
  </conditionalFormatting>
  <conditionalFormatting sqref="E21">
    <cfRule type="expression" dxfId="33" priority="50">
      <formula>$J$17=""</formula>
    </cfRule>
    <cfRule type="expression" dxfId="32" priority="52">
      <formula>$G$22:$H$23=0</formula>
    </cfRule>
  </conditionalFormatting>
  <conditionalFormatting sqref="I21">
    <cfRule type="expression" dxfId="31" priority="36">
      <formula>$J$17=""</formula>
    </cfRule>
  </conditionalFormatting>
  <conditionalFormatting sqref="G20:G21">
    <cfRule type="expression" dxfId="30" priority="7">
      <formula>$J$17=""</formula>
    </cfRule>
  </conditionalFormatting>
  <conditionalFormatting sqref="G20:G21">
    <cfRule type="expression" dxfId="29" priority="6">
      <formula>$G$23=0</formula>
    </cfRule>
  </conditionalFormatting>
  <conditionalFormatting sqref="G20:G21">
    <cfRule type="expression" dxfId="28" priority="5">
      <formula>$J$17=""</formula>
    </cfRule>
  </conditionalFormatting>
  <conditionalFormatting sqref="C40:D40">
    <cfRule type="expression" dxfId="27" priority="2">
      <formula>$J$35=""</formula>
    </cfRule>
  </conditionalFormatting>
  <conditionalFormatting sqref="J39">
    <cfRule type="expression" dxfId="26" priority="21">
      <formula>#REF!&gt;2</formula>
    </cfRule>
  </conditionalFormatting>
  <conditionalFormatting sqref="E21">
    <cfRule type="expression" dxfId="25" priority="45">
      <formula>$J$17=#REF!</formula>
    </cfRule>
    <cfRule type="expression" dxfId="24" priority="46">
      <formula>$J$17=#REF!</formula>
    </cfRule>
    <cfRule type="expression" dxfId="23" priority="47">
      <formula>$J$17=#REF!</formula>
    </cfRule>
    <cfRule type="expression" priority="48">
      <formula>$J$17=#REF!</formula>
    </cfRule>
    <cfRule type="expression" dxfId="22" priority="58">
      <formula>$J$17=#REF!</formula>
    </cfRule>
    <cfRule type="expression" dxfId="21" priority="59">
      <formula>$J$17=#REF!</formula>
    </cfRule>
    <cfRule type="expression" dxfId="20" priority="60">
      <formula>$J$17=#REF!</formula>
    </cfRule>
    <cfRule type="expression" priority="61">
      <formula>$J$17=#REF!</formula>
    </cfRule>
    <cfRule type="expression" dxfId="19" priority="62">
      <formula>$J$17=#REF!</formula>
    </cfRule>
    <cfRule type="expression" dxfId="18" priority="63">
      <formula>$J$17=#REF!</formula>
    </cfRule>
    <cfRule type="expression" dxfId="17" priority="64">
      <formula>$E$21=#REF!</formula>
    </cfRule>
    <cfRule type="expression" dxfId="16" priority="66">
      <formula>$J$17=#REF!</formula>
    </cfRule>
  </conditionalFormatting>
  <conditionalFormatting sqref="I21">
    <cfRule type="expression" dxfId="15" priority="41">
      <formula>$J$17=#REF!</formula>
    </cfRule>
    <cfRule type="expression" priority="42">
      <formula>$J$17=#REF!</formula>
    </cfRule>
  </conditionalFormatting>
  <dataValidations count="6">
    <dataValidation type="decimal" allowBlank="1" showInputMessage="1" showErrorMessage="1" sqref="E40:H40" xr:uid="{00000000-0002-0000-0300-00000000000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xr:uid="{00000000-0002-0000-0300-000001000000}"/>
    <dataValidation allowBlank="1" showErrorMessage="1" sqref="C17:C19" xr:uid="{00000000-0002-0000-0300-000002000000}"/>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xr:uid="{00000000-0002-0000-0300-000003000000}">
      <formula1>1950</formula1>
      <formula2>2020</formula2>
    </dataValidation>
    <dataValidation type="list" allowBlank="1" showInputMessage="1" showErrorMessage="1" sqref="Q8:Q11 J27 J35" xr:uid="{00000000-0002-0000-0300-000004000000}">
      <formula1>#REF!</formula1>
    </dataValidation>
    <dataValidation type="list" allowBlank="1" showErrorMessage="1" error="Der kan indtastes værdier mellem 0 og 24" sqref="J17" xr:uid="{00000000-0002-0000-0300-000005000000}">
      <formula1>#REF!</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1:C29"/>
  <sheetViews>
    <sheetView zoomScaleNormal="100" workbookViewId="0">
      <selection activeCell="C29" sqref="C29"/>
    </sheetView>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1" spans="2:3" x14ac:dyDescent="0.25">
      <c r="B1" s="166" t="s">
        <v>77</v>
      </c>
    </row>
    <row r="2" spans="2:3" x14ac:dyDescent="0.25">
      <c r="B2" t="s">
        <v>3</v>
      </c>
    </row>
    <row r="3" spans="2:3" x14ac:dyDescent="0.25">
      <c r="B3" t="s">
        <v>4</v>
      </c>
    </row>
    <row r="5" spans="2:3" x14ac:dyDescent="0.25">
      <c r="B5" s="166" t="s">
        <v>73</v>
      </c>
      <c r="C5" s="166" t="s">
        <v>78</v>
      </c>
    </row>
    <row r="6" spans="2:3" x14ac:dyDescent="0.25">
      <c r="B6" t="s">
        <v>82</v>
      </c>
      <c r="C6">
        <v>5300</v>
      </c>
    </row>
    <row r="7" spans="2:3" x14ac:dyDescent="0.25">
      <c r="B7" t="s">
        <v>81</v>
      </c>
      <c r="C7">
        <v>2856</v>
      </c>
    </row>
    <row r="8" spans="2:3" x14ac:dyDescent="0.25">
      <c r="B8" t="s">
        <v>76</v>
      </c>
      <c r="C8">
        <v>8400</v>
      </c>
    </row>
    <row r="9" spans="2:3" x14ac:dyDescent="0.25">
      <c r="B9" t="s">
        <v>74</v>
      </c>
      <c r="C9">
        <v>4805</v>
      </c>
    </row>
    <row r="10" spans="2:3" x14ac:dyDescent="0.25">
      <c r="B10" t="s">
        <v>75</v>
      </c>
      <c r="C10">
        <v>4248</v>
      </c>
    </row>
    <row r="13" spans="2:3" x14ac:dyDescent="0.25">
      <c r="C13" s="166" t="s">
        <v>80</v>
      </c>
    </row>
    <row r="14" spans="2:3" x14ac:dyDescent="0.25">
      <c r="B14" t="s">
        <v>70</v>
      </c>
      <c r="C14" t="e">
        <f>'Tiltag 1'!D15*'Tiltag 1'!E15*(1+20%)*'Tiltag 1'!$E$30*10^-6</f>
        <v>#N/A</v>
      </c>
    </row>
    <row r="15" spans="2:3" x14ac:dyDescent="0.25">
      <c r="B15" t="s">
        <v>79</v>
      </c>
      <c r="C15" t="e">
        <f>'Tiltag 1'!D16*'Tiltag 1'!E16*(1+20%)*'Tiltag 1'!$E$30*10^-6</f>
        <v>#N/A</v>
      </c>
    </row>
    <row r="16" spans="2:3" x14ac:dyDescent="0.25">
      <c r="B16" t="s">
        <v>59</v>
      </c>
      <c r="C16" t="e">
        <f>'Tiltag 1'!D17*'Tiltag 1'!E17*(1+20%)*'Tiltag 1'!$E$30*10^-6</f>
        <v>#N/A</v>
      </c>
    </row>
    <row r="17" spans="2:3" x14ac:dyDescent="0.25">
      <c r="B17" t="s">
        <v>61</v>
      </c>
      <c r="C17" t="e">
        <f>'Tiltag 1'!D18*'Tiltag 1'!E18*(1+20%)*'Tiltag 1'!$E$30*10^-6</f>
        <v>#N/A</v>
      </c>
    </row>
    <row r="18" spans="2:3" x14ac:dyDescent="0.25">
      <c r="B18" t="s">
        <v>60</v>
      </c>
      <c r="C18" t="e">
        <f>'Tiltag 1'!D19*'Tiltag 1'!E19*(1+20%)*'Tiltag 1'!$E$30*10^-6</f>
        <v>#N/A</v>
      </c>
    </row>
    <row r="19" spans="2:3" x14ac:dyDescent="0.25">
      <c r="B19" t="s">
        <v>62</v>
      </c>
      <c r="C19" t="e">
        <f>'Tiltag 1'!D20*'Tiltag 1'!E20*(1+20%)*'Tiltag 1'!$E$30*10^-6</f>
        <v>#N/A</v>
      </c>
    </row>
    <row r="20" spans="2:3" x14ac:dyDescent="0.25">
      <c r="B20" t="s">
        <v>63</v>
      </c>
      <c r="C20" t="e">
        <f>'Tiltag 1'!D21*'Tiltag 1'!E21*(1+20%)*'Tiltag 1'!$E$30*10^-6</f>
        <v>#N/A</v>
      </c>
    </row>
    <row r="21" spans="2:3" x14ac:dyDescent="0.25">
      <c r="B21" t="s">
        <v>64</v>
      </c>
      <c r="C21" t="e">
        <f>'Tiltag 1'!D22*'Tiltag 1'!E22*(1+20%)*'Tiltag 1'!$E$30*10^-6</f>
        <v>#N/A</v>
      </c>
    </row>
    <row r="22" spans="2:3" x14ac:dyDescent="0.25">
      <c r="B22" t="s">
        <v>65</v>
      </c>
      <c r="C22" t="e">
        <f>'Tiltag 1'!D23*'Tiltag 1'!E23*(1+20%)*'Tiltag 1'!$E$30*10^-6</f>
        <v>#N/A</v>
      </c>
    </row>
    <row r="23" spans="2:3" x14ac:dyDescent="0.25">
      <c r="B23" t="s">
        <v>66</v>
      </c>
      <c r="C23" t="e">
        <f>'Tiltag 1'!D24*'Tiltag 1'!E24*(1+20%)*'Tiltag 1'!$E$30*10^-6</f>
        <v>#N/A</v>
      </c>
    </row>
    <row r="24" spans="2:3" x14ac:dyDescent="0.25">
      <c r="B24" t="s">
        <v>67</v>
      </c>
      <c r="C24" t="e">
        <f>'Tiltag 1'!D25*'Tiltag 1'!E25*(1+20%)*'Tiltag 1'!$E$30*10^-6</f>
        <v>#N/A</v>
      </c>
    </row>
    <row r="25" spans="2:3" x14ac:dyDescent="0.25">
      <c r="B25" t="s">
        <v>68</v>
      </c>
      <c r="C25" t="e">
        <f>'Tiltag 1'!D26*'Tiltag 1'!E26*(1+20%)*'Tiltag 1'!$E$30*10^-6</f>
        <v>#N/A</v>
      </c>
    </row>
    <row r="26" spans="2:3" x14ac:dyDescent="0.25">
      <c r="B26" t="s">
        <v>69</v>
      </c>
      <c r="C26" t="e">
        <f>'Tiltag 1'!D27*'Tiltag 1'!E27*(1+20%)*'Tiltag 1'!$E$30*10^-6</f>
        <v>#N/A</v>
      </c>
    </row>
    <row r="27" spans="2:3" x14ac:dyDescent="0.25">
      <c r="B27" s="1" t="s">
        <v>45</v>
      </c>
      <c r="C27" s="168" t="e">
        <f>SUM(C14:C26)</f>
        <v>#N/A</v>
      </c>
    </row>
    <row r="28" spans="2:3" ht="15.75" thickBot="1" x14ac:dyDescent="0.3">
      <c r="B28" s="167" t="s">
        <v>46</v>
      </c>
      <c r="C28" s="169" t="e">
        <f>C27*(100%-62%)</f>
        <v>#N/A</v>
      </c>
    </row>
    <row r="29" spans="2:3" ht="15.75" thickTop="1" x14ac:dyDescent="0.25">
      <c r="C29" s="168" t="e">
        <f>C27-C28</f>
        <v>#N/A</v>
      </c>
    </row>
  </sheetData>
  <sortState ref="B6:C10">
    <sortCondition ref="B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1629B0-C235-4010-A081-6331E51E17A8}">
  <ds:schemaRefs>
    <ds:schemaRef ds:uri="http://schemas.microsoft.com/sharepoint/v3/contenttype/forms"/>
  </ds:schemaRefs>
</ds:datastoreItem>
</file>

<file path=customXml/itemProps3.xml><?xml version="1.0" encoding="utf-8"?>
<ds:datastoreItem xmlns:ds="http://schemas.openxmlformats.org/officeDocument/2006/customXml" ds:itemID="{EACA8905-C5F9-46BC-9393-9F2AC5F511EC}">
  <ds:schemaRefs>
    <ds:schemaRef ds:uri="http://schemas.microsoft.com/sharepoint/v3"/>
    <ds:schemaRef ds:uri="http://purl.org/dc/elements/1.1/"/>
    <ds:schemaRef ds:uri="http://purl.org/dc/dcmitype/"/>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57e246f5-a181-4ddd-bcfa-8f2bd33c0c9c"/>
    <ds:schemaRef ds:uri="b1cfadd8-d294-4d34-bc36-10edd03a80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Energisparetiltag</vt:lpstr>
      <vt:lpstr>Tiltag 1</vt:lpstr>
      <vt:lpstr>Tiltag 4</vt:lpstr>
      <vt:lpstr>Nøgletal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2025-02-20T11:23:47Z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