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C:\Users\b062038\Desktop\"/>
    </mc:Choice>
  </mc:AlternateContent>
  <xr:revisionPtr revIDLastSave="0" documentId="13_ncr:1_{C662F595-49D9-49A3-ABA5-751B11C2243B}" xr6:coauthVersionLast="36" xr6:coauthVersionMax="36" xr10:uidLastSave="{00000000-0000-0000-0000-000000000000}"/>
  <bookViews>
    <workbookView xWindow="0" yWindow="0" windowWidth="19200" windowHeight="8010" xr2:uid="{00000000-000D-0000-FFFF-FFFF00000000}"/>
  </bookViews>
  <sheets>
    <sheet name="Information" sheetId="2" r:id="rId1"/>
    <sheet name="1.Konvertering energioptimering" sheetId="1" r:id="rId2"/>
    <sheet name="2. Varmepumper" sheetId="6" r:id="rId3"/>
    <sheet name="3. Færger" sheetId="7" r:id="rId4"/>
    <sheet name="Udbetalingsfanen" sheetId="9" state="hidden" r:id="rId5"/>
    <sheet name="Baggrundsdata for leasing" sheetId="3" state="hidden"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 i="7" l="1"/>
  <c r="Z3" i="1"/>
  <c r="K11" i="1"/>
  <c r="O8" i="7" l="1"/>
  <c r="O7" i="7"/>
  <c r="J11" i="7" l="1"/>
  <c r="K11" i="7" s="1"/>
  <c r="B20" i="3" l="1"/>
  <c r="O7" i="6" l="1"/>
  <c r="O6" i="6"/>
  <c r="O8" i="1"/>
  <c r="O9" i="1"/>
  <c r="O7" i="1"/>
  <c r="J9" i="6" l="1"/>
  <c r="K9" i="6" s="1"/>
  <c r="J11" i="1"/>
  <c r="E26" i="7" l="1"/>
  <c r="M9" i="9" l="1"/>
  <c r="N9" i="9" l="1"/>
  <c r="O9" i="9"/>
  <c r="P9" i="9"/>
  <c r="R9" i="9"/>
  <c r="C9" i="9"/>
  <c r="C11" i="9" s="1"/>
  <c r="D9" i="9"/>
  <c r="E9" i="9"/>
  <c r="F9" i="9"/>
  <c r="G9" i="9"/>
  <c r="H9" i="9"/>
  <c r="I9" i="9"/>
  <c r="J9" i="9"/>
  <c r="K9" i="9"/>
  <c r="L9" i="9"/>
  <c r="Q9" i="9"/>
  <c r="D11" i="9" l="1"/>
  <c r="E11" i="9" s="1"/>
  <c r="F11" i="9" s="1"/>
  <c r="G11" i="9" s="1"/>
  <c r="H11" i="9" s="1"/>
  <c r="I11" i="9" s="1"/>
  <c r="J11" i="9" s="1"/>
  <c r="K11" i="9" s="1"/>
  <c r="L11" i="9" s="1"/>
  <c r="M11" i="9" s="1"/>
  <c r="N11" i="9" s="1"/>
  <c r="O11" i="9" s="1"/>
  <c r="P11" i="9" s="1"/>
  <c r="Q11" i="9" s="1"/>
  <c r="R11" i="9" s="1"/>
  <c r="C5" i="9"/>
  <c r="S34" i="7"/>
  <c r="R34" i="7"/>
  <c r="Q34" i="7"/>
  <c r="P34" i="7"/>
  <c r="O34" i="7"/>
  <c r="N34" i="7"/>
  <c r="M34" i="7"/>
  <c r="L34" i="7"/>
  <c r="K34" i="7"/>
  <c r="J34" i="7"/>
  <c r="I34" i="7"/>
  <c r="H34" i="7"/>
  <c r="G34" i="7"/>
  <c r="F34" i="7"/>
  <c r="E34" i="7"/>
  <c r="D34" i="7"/>
  <c r="D28" i="7"/>
  <c r="S19" i="7"/>
  <c r="R19" i="7"/>
  <c r="Q19" i="7"/>
  <c r="P19" i="7"/>
  <c r="O19" i="7"/>
  <c r="N19" i="7"/>
  <c r="M19" i="7"/>
  <c r="L19" i="7"/>
  <c r="K19" i="7"/>
  <c r="J19" i="7"/>
  <c r="I19" i="7"/>
  <c r="H19" i="7"/>
  <c r="G19" i="7"/>
  <c r="F19" i="7"/>
  <c r="E19" i="7"/>
  <c r="D19" i="7"/>
  <c r="Z3" i="7"/>
  <c r="D15" i="7" l="1"/>
  <c r="B48" i="3" s="1"/>
  <c r="B49" i="3"/>
  <c r="S18" i="6"/>
  <c r="R18" i="6"/>
  <c r="Q18" i="6"/>
  <c r="P18" i="6"/>
  <c r="O18" i="6"/>
  <c r="N18" i="6"/>
  <c r="M18" i="6"/>
  <c r="L18" i="6"/>
  <c r="K18" i="6"/>
  <c r="J18" i="6"/>
  <c r="I18" i="6"/>
  <c r="H18" i="6"/>
  <c r="G18" i="6"/>
  <c r="F18" i="6"/>
  <c r="E18" i="6"/>
  <c r="D18" i="6"/>
  <c r="Z3" i="6"/>
  <c r="D30" i="7" l="1"/>
  <c r="D42" i="7" s="1"/>
  <c r="D14" i="6"/>
  <c r="D26" i="6" s="1"/>
  <c r="B18" i="3"/>
  <c r="E33" i="1" l="1"/>
  <c r="D21" i="1" l="1"/>
  <c r="D34" i="3" l="1"/>
  <c r="F34" i="3"/>
  <c r="D41" i="1"/>
  <c r="B34" i="3" s="1"/>
  <c r="F21" i="1" l="1"/>
  <c r="E21" i="1" l="1"/>
  <c r="D35" i="1" l="1"/>
  <c r="M41" i="1" l="1"/>
  <c r="E41" i="1"/>
  <c r="L41" i="1"/>
  <c r="K41" i="1"/>
  <c r="J41" i="1"/>
  <c r="I41" i="1"/>
  <c r="G41" i="1"/>
  <c r="F41" i="1"/>
  <c r="S41" i="1"/>
  <c r="R41" i="1"/>
  <c r="Q41" i="1"/>
  <c r="P41" i="1"/>
  <c r="O41" i="1"/>
  <c r="N41" i="1"/>
  <c r="G21" i="1"/>
  <c r="H21" i="1"/>
  <c r="I21" i="1"/>
  <c r="J21" i="1"/>
  <c r="K21" i="1"/>
  <c r="L21" i="1"/>
  <c r="M21" i="1"/>
  <c r="N21" i="1"/>
  <c r="O21" i="1"/>
  <c r="P21" i="1"/>
  <c r="Q21" i="1"/>
  <c r="R21" i="1"/>
  <c r="S21" i="1"/>
  <c r="D17" i="1" l="1"/>
  <c r="D33" i="3" s="1"/>
  <c r="H41" i="1"/>
  <c r="B33" i="3" s="1"/>
  <c r="F33" i="3" l="1"/>
  <c r="D37" i="1" s="1"/>
  <c r="D47" i="1" s="1"/>
</calcChain>
</file>

<file path=xl/sharedStrings.xml><?xml version="1.0" encoding="utf-8"?>
<sst xmlns="http://schemas.openxmlformats.org/spreadsheetml/2006/main" count="154" uniqueCount="100">
  <si>
    <t>År</t>
  </si>
  <si>
    <t>Opgørelse af leasingaftalen</t>
  </si>
  <si>
    <t>Udstyrrets anskaffelsespris</t>
  </si>
  <si>
    <t xml:space="preserve">Opgørelsesmetoden </t>
  </si>
  <si>
    <t>Renten</t>
  </si>
  <si>
    <t>To opgørelsesmetoder for kontrafaktisk</t>
  </si>
  <si>
    <t>Leasingaftale</t>
  </si>
  <si>
    <t>Ren omkostningspris</t>
  </si>
  <si>
    <t>Levetid på leasingaftalen</t>
  </si>
  <si>
    <t xml:space="preserve">Opgørelsen af leasingaftalen for projektet </t>
  </si>
  <si>
    <t>Projekttype</t>
  </si>
  <si>
    <t>Andet</t>
  </si>
  <si>
    <t>Generelle forudsætninger</t>
  </si>
  <si>
    <t>Kontrafaktiske scenarie data</t>
  </si>
  <si>
    <t>installation</t>
  </si>
  <si>
    <t>anskaffelsesprisne</t>
  </si>
  <si>
    <t>Liste over virksomhedsstørrelse</t>
  </si>
  <si>
    <t xml:space="preserve">Lille </t>
  </si>
  <si>
    <t xml:space="preserve">Mellem </t>
  </si>
  <si>
    <t>Stor</t>
  </si>
  <si>
    <t>Samlet udbetalt beløb</t>
  </si>
  <si>
    <t>varmepumpe</t>
  </si>
  <si>
    <t>leasing</t>
  </si>
  <si>
    <t>Standardløsning for leasing</t>
  </si>
  <si>
    <t>Gule felter skal udfyldes</t>
  </si>
  <si>
    <t>mill euro/MW</t>
  </si>
  <si>
    <t>kr.</t>
  </si>
  <si>
    <t>år</t>
  </si>
  <si>
    <t xml:space="preserve">kr. </t>
  </si>
  <si>
    <t>Ydelser  [kr.]</t>
  </si>
  <si>
    <t>Gaskedel og oliekedel(dkk/MW)</t>
  </si>
  <si>
    <t>NPV</t>
  </si>
  <si>
    <t>Nettonutidsværdien (NPV)  for leasingaftalen</t>
  </si>
  <si>
    <t>Tabel: Leasingaftalen</t>
  </si>
  <si>
    <t>Støtteberettigede omkostninger første år</t>
  </si>
  <si>
    <t>Kapacitets faktor mellem gaskedel og VP</t>
  </si>
  <si>
    <t xml:space="preserve">Rentesatser </t>
  </si>
  <si>
    <t>Kontrafaktisk rente</t>
  </si>
  <si>
    <t>Samfundsøkonomisk rente</t>
  </si>
  <si>
    <t>kr/kW</t>
  </si>
  <si>
    <t>Gaskedlens pris</t>
  </si>
  <si>
    <t>kr</t>
  </si>
  <si>
    <t>Hvilket udstyr er omfattet af leasingkontrakten</t>
  </si>
  <si>
    <t>Anskaffelsesprisen [kr]</t>
  </si>
  <si>
    <t>Levetid på leasingaftalen [år]</t>
  </si>
  <si>
    <t>Ydelser  [kr]</t>
  </si>
  <si>
    <t>Nutidsværdien</t>
  </si>
  <si>
    <t>NPV (nettonutidsværdi) [kr]</t>
  </si>
  <si>
    <t>nutidsværdi) [kr.]</t>
  </si>
  <si>
    <t>Blåfelter udfyldes af ENS</t>
  </si>
  <si>
    <t>Ratevisudbetaling udfyldelse af Energistyrelsen</t>
  </si>
  <si>
    <t>Standardløsning for opgørelse af leasingomkostninger i Investeringsstøtten</t>
  </si>
  <si>
    <t>1. Afgrænsninger for konverterings- og energioptimeringsprojekter</t>
  </si>
  <si>
    <t>Standardløsning for leasing - konvertering- og energioptimeringsprojekter</t>
  </si>
  <si>
    <t>●</t>
  </si>
  <si>
    <t>Omhandler projektet en varmepumpe med en SCOP-værdi på minimum 2,3 og overfører varme fra naturlige omgivelser såsom luft, vand eller jord?</t>
  </si>
  <si>
    <t>Omhandler projektet leasing af en nul- eller lavemissionsfærge?</t>
  </si>
  <si>
    <t>Er projektet relateret til fiskeforarbejdning?</t>
  </si>
  <si>
    <t xml:space="preserve">Spørgsmål </t>
  </si>
  <si>
    <t>Ja</t>
  </si>
  <si>
    <t>Nej</t>
  </si>
  <si>
    <t xml:space="preserve">3. Investeringsomkostninger i ansøgningsskemaet </t>
  </si>
  <si>
    <t xml:space="preserve">2. Opgørelsen af leasingaftalen for projektet </t>
  </si>
  <si>
    <t>Opgørelse af det mindre miljø- eller energivenlige udstyr</t>
  </si>
  <si>
    <t xml:space="preserve">3. Opgørelse af et tilsvarende fartøj, der opfylder gældende EU-standarder  </t>
  </si>
  <si>
    <t xml:space="preserve">Andre omkostninger  </t>
  </si>
  <si>
    <t>Projektets samlet investering</t>
  </si>
  <si>
    <t>Investeringsomkostninger i ansøgningsskemaet</t>
  </si>
  <si>
    <t xml:space="preserve">3. Opgørelse af det kontrafaktiske scenarie </t>
  </si>
  <si>
    <t xml:space="preserve">4. Investeringsomkostninger i ansøgningsskemaet </t>
  </si>
  <si>
    <t>Andre omkostninger</t>
  </si>
  <si>
    <t xml:space="preserve">Investeringsomkostninger i ansøgningsskemaet </t>
  </si>
  <si>
    <t>1. Afgrænsninger for varmepumpeprojekter?</t>
  </si>
  <si>
    <t xml:space="preserve">Anvender varmepumpen varme fra naturlige omgivelser såsom luft vand eller jord? </t>
  </si>
  <si>
    <t xml:space="preserve">Omhandler projektet en varmepumpe med en SCOP-værdi på minimum 2,3? </t>
  </si>
  <si>
    <t>ja</t>
  </si>
  <si>
    <t>nej</t>
  </si>
  <si>
    <t>Grå felter beregnes automatisk</t>
  </si>
  <si>
    <t xml:space="preserve">Blå felter skal indtastes i ansøgningsskemaet </t>
  </si>
  <si>
    <t xml:space="preserve"> Opgørelsesmetoden </t>
  </si>
  <si>
    <t>vers. 15.02.2025</t>
  </si>
  <si>
    <t>Effekt af varmepumpen [kW]</t>
  </si>
  <si>
    <t xml:space="preserve">Standardløsning for leasing - varmepumpeprojekter </t>
  </si>
  <si>
    <t>Opgørelse af det kontrafaktiske færger</t>
  </si>
  <si>
    <t>Kontrafaktisk færge (anskaffelsespris</t>
  </si>
  <si>
    <t>Kontrafaktisk færge (leasingaftale)</t>
  </si>
  <si>
    <t>2. Opgørelsen af leasingaftalen for lav- eller nulemissionsfartøj</t>
  </si>
  <si>
    <t>1. Afgrænsninger for færgeprojekter</t>
  </si>
  <si>
    <t xml:space="preserve">Omhandler projektet  en færge, som er indrettet til passager- eller godstransport, havneoperationer eller relaterede aktiviteter?
til passager- eller godstransport, havneoperationer eller relaterede aktiviteter. </t>
  </si>
  <si>
    <t>Anvendes fartøjet kun til indenrigssøfart?</t>
  </si>
  <si>
    <t>Standardløsning for leasing - færgeprojekter</t>
  </si>
  <si>
    <t>1. Tilskudsstørrelse [kr]</t>
  </si>
  <si>
    <t>2. Støtteprocent</t>
  </si>
  <si>
    <t>3. Manglende tilskudsbeløb [kr]</t>
  </si>
  <si>
    <t>4.Betalt beløb [kr]</t>
  </si>
  <si>
    <t>5. Tilskudsstørrelse [kr]</t>
  </si>
  <si>
    <t>Gule felter udfyldes</t>
  </si>
  <si>
    <t>tilskud til CO2-reduktioner i CO2-intensive virksomheder</t>
  </si>
  <si>
    <t>Tilskud til CO2-reduktioner i CO2-intensive virksomheder</t>
  </si>
  <si>
    <t>Standardløsning for leasing - ICV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</si>
</sst>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r.&quot;;[Red]\-#,##0.00\ &quot;kr.&quot;"/>
    <numFmt numFmtId="43" formatCode="_-* #,##0.00\ _k_r_._-;\-* #,##0.00\ _k_r_._-;_-* &quot;-&quot;??\ _k_r_._-;_-@_-"/>
    <numFmt numFmtId="164" formatCode="#,##0.00\ &quot;kr.&quot;"/>
    <numFmt numFmtId="165" formatCode="#,##0\ &quot;kr.&quot;"/>
  </numFmts>
  <fonts count="38" x14ac:knownFonts="1">
    <font>
      <sz val="11"/>
      <color theme="1"/>
      <name val="Calibri"/>
      <family val="2"/>
      <scheme val="minor"/>
    </font>
    <font>
      <b/>
      <sz val="11"/>
      <color theme="1"/>
      <name val="Calibri"/>
      <family val="2"/>
      <scheme val="minor"/>
    </font>
    <font>
      <sz val="11"/>
      <color theme="0"/>
      <name val="Calibri"/>
      <family val="2"/>
      <scheme val="minor"/>
    </font>
    <font>
      <sz val="14"/>
      <color theme="8"/>
      <name val="Verdana"/>
      <family val="2"/>
    </font>
    <font>
      <sz val="9"/>
      <color theme="1"/>
      <name val="Calibri"/>
      <family val="2"/>
      <scheme val="minor"/>
    </font>
    <font>
      <sz val="14"/>
      <color theme="4" tint="-0.249977111117893"/>
      <name val="Verdana"/>
      <family val="2"/>
    </font>
    <font>
      <sz val="9"/>
      <color theme="1"/>
      <name val="Verdana"/>
      <family val="2"/>
    </font>
    <font>
      <sz val="9"/>
      <name val="Verdana"/>
      <family val="2"/>
    </font>
    <font>
      <b/>
      <sz val="9"/>
      <name val="Verdana"/>
      <family val="2"/>
    </font>
    <font>
      <u/>
      <sz val="11"/>
      <color theme="10"/>
      <name val="Calibri"/>
      <family val="2"/>
      <scheme val="minor"/>
    </font>
    <font>
      <sz val="9"/>
      <color rgb="FF009999"/>
      <name val="Verdana"/>
      <family val="2"/>
    </font>
    <font>
      <sz val="11"/>
      <color rgb="FF009999"/>
      <name val="Calibri"/>
      <family val="2"/>
      <scheme val="minor"/>
    </font>
    <font>
      <sz val="9"/>
      <color theme="0" tint="-0.499984740745262"/>
      <name val="Calibri"/>
      <family val="2"/>
      <scheme val="minor"/>
    </font>
    <font>
      <sz val="9"/>
      <color theme="0" tint="-0.499984740745262"/>
      <name val="Verdana"/>
      <family val="2"/>
    </font>
    <font>
      <sz val="12"/>
      <color theme="4" tint="-0.249977111117893"/>
      <name val="Verdana"/>
      <family val="2"/>
    </font>
    <font>
      <sz val="9"/>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u/>
      <sz val="14"/>
      <color theme="10"/>
      <name val="Calibri"/>
      <family val="2"/>
      <scheme val="minor"/>
    </font>
    <font>
      <sz val="14"/>
      <color rgb="FF009999"/>
      <name val="Calibri"/>
      <family val="2"/>
      <scheme val="minor"/>
    </font>
    <font>
      <sz val="11"/>
      <name val="Calibri"/>
      <family val="2"/>
      <scheme val="minor"/>
    </font>
    <font>
      <sz val="11"/>
      <color theme="1"/>
      <name val="Calibri"/>
      <family val="2"/>
      <scheme val="minor"/>
    </font>
    <font>
      <sz val="11"/>
      <color theme="1" tint="0.499984740745262"/>
      <name val="Calibri"/>
      <family val="2"/>
      <scheme val="minor"/>
    </font>
    <font>
      <sz val="16"/>
      <color rgb="FF0070C0"/>
      <name val="Calibri"/>
      <family val="2"/>
      <scheme val="minor"/>
    </font>
    <font>
      <sz val="11"/>
      <color theme="1"/>
      <name val="Calibri"/>
      <family val="2"/>
    </font>
    <font>
      <sz val="11"/>
      <color theme="9" tint="0.79998168889431442"/>
      <name val="Calibri"/>
      <family val="2"/>
      <scheme val="minor"/>
    </font>
    <font>
      <sz val="11"/>
      <color theme="9" tint="0.59999389629810485"/>
      <name val="Calibri"/>
      <family val="2"/>
      <scheme val="minor"/>
    </font>
    <font>
      <sz val="14"/>
      <color theme="9" tint="0.79998168889431442"/>
      <name val="Verdana"/>
      <family val="2"/>
    </font>
    <font>
      <sz val="11"/>
      <color theme="1"/>
      <name val="Verdana"/>
      <family val="2"/>
    </font>
    <font>
      <b/>
      <sz val="11"/>
      <name val="Calibri"/>
      <family val="2"/>
      <scheme val="minor"/>
    </font>
    <font>
      <sz val="11"/>
      <name val="Verdana"/>
      <family val="2"/>
    </font>
    <font>
      <b/>
      <sz val="11"/>
      <name val="Verdana"/>
      <family val="2"/>
    </font>
    <font>
      <sz val="16"/>
      <color theme="8"/>
      <name val="Calibri"/>
      <family val="2"/>
      <scheme val="minor"/>
    </font>
    <font>
      <sz val="11"/>
      <color theme="4" tint="-0.249977111117893"/>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499984740745262"/>
        <bgColor indexed="64"/>
      </patternFill>
    </fill>
    <fill>
      <patternFill patternType="solid">
        <fgColor theme="6"/>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2" tint="-0.249977111117893"/>
        <bgColor indexed="64"/>
      </patternFill>
    </fill>
  </fills>
  <borders count="2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thin">
        <color auto="1"/>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0" fontId="4" fillId="0" borderId="0"/>
    <xf numFmtId="0" fontId="9" fillId="0" borderId="0" applyNumberFormat="0" applyFill="0" applyBorder="0" applyAlignment="0" applyProtection="0"/>
    <xf numFmtId="43" fontId="25" fillId="0" borderId="0" applyFont="0" applyFill="0" applyBorder="0" applyAlignment="0" applyProtection="0"/>
    <xf numFmtId="9" fontId="25" fillId="0" borderId="0" applyFont="0" applyFill="0" applyBorder="0" applyAlignment="0" applyProtection="0"/>
  </cellStyleXfs>
  <cellXfs count="171">
    <xf numFmtId="0" fontId="0" fillId="0" borderId="0" xfId="0"/>
    <xf numFmtId="0" fontId="6" fillId="2" borderId="0" xfId="1" applyFont="1" applyFill="1" applyProtection="1">
      <protection hidden="1"/>
    </xf>
    <xf numFmtId="0" fontId="10" fillId="2" borderId="0" xfId="1" applyFont="1" applyFill="1" applyProtection="1">
      <protection hidden="1"/>
    </xf>
    <xf numFmtId="0" fontId="11" fillId="2" borderId="0" xfId="2" applyFont="1" applyFill="1" applyBorder="1" applyAlignment="1" applyProtection="1">
      <alignment vertical="center"/>
      <protection hidden="1"/>
    </xf>
    <xf numFmtId="0" fontId="11" fillId="2" borderId="0" xfId="2" applyFont="1" applyFill="1" applyAlignment="1" applyProtection="1">
      <alignment vertical="center"/>
      <protection hidden="1"/>
    </xf>
    <xf numFmtId="0" fontId="12" fillId="2" borderId="0" xfId="0" applyFont="1" applyFill="1" applyAlignment="1" applyProtection="1">
      <alignment horizontal="right"/>
      <protection hidden="1"/>
    </xf>
    <xf numFmtId="0" fontId="13" fillId="2" borderId="0" xfId="1" applyFont="1" applyFill="1" applyProtection="1">
      <protection hidden="1"/>
    </xf>
    <xf numFmtId="0" fontId="12" fillId="2" borderId="0" xfId="0" applyFont="1" applyFill="1" applyAlignment="1" applyProtection="1">
      <alignment horizontal="center" vertical="top"/>
      <protection hidden="1"/>
    </xf>
    <xf numFmtId="0" fontId="12" fillId="2" borderId="0" xfId="0" applyFont="1" applyFill="1" applyAlignment="1" applyProtection="1">
      <alignment vertical="top" wrapText="1"/>
      <protection hidden="1"/>
    </xf>
    <xf numFmtId="0" fontId="5" fillId="2" borderId="0" xfId="1" applyFont="1" applyFill="1" applyProtection="1">
      <protection hidden="1"/>
    </xf>
    <xf numFmtId="0" fontId="5" fillId="2" borderId="0" xfId="1" applyFont="1" applyFill="1" applyAlignment="1" applyProtection="1">
      <alignment horizontal="center" vertical="center" wrapText="1"/>
      <protection hidden="1"/>
    </xf>
    <xf numFmtId="0" fontId="12" fillId="2" borderId="0" xfId="0" applyFont="1" applyFill="1" applyAlignment="1" applyProtection="1">
      <alignment horizontal="left" vertical="center" wrapText="1"/>
      <protection hidden="1"/>
    </xf>
    <xf numFmtId="0" fontId="15" fillId="2" borderId="0" xfId="0" applyFont="1" applyFill="1" applyAlignment="1" applyProtection="1">
      <alignment horizontal="right"/>
      <protection hidden="1"/>
    </xf>
    <xf numFmtId="0" fontId="6" fillId="5" borderId="0" xfId="1" applyFont="1" applyFill="1" applyProtection="1">
      <protection hidden="1"/>
    </xf>
    <xf numFmtId="0" fontId="16" fillId="2" borderId="0" xfId="1" applyFont="1" applyFill="1" applyProtection="1">
      <protection hidden="1"/>
    </xf>
    <xf numFmtId="0" fontId="17" fillId="2" borderId="0" xfId="2" applyFont="1" applyFill="1" applyProtection="1">
      <protection hidden="1"/>
    </xf>
    <xf numFmtId="0" fontId="18" fillId="2" borderId="0" xfId="1" applyFont="1" applyFill="1" applyProtection="1">
      <protection hidden="1"/>
    </xf>
    <xf numFmtId="0" fontId="19" fillId="2" borderId="0" xfId="0" applyFont="1" applyFill="1" applyAlignment="1" applyProtection="1">
      <alignment horizontal="right"/>
      <protection hidden="1"/>
    </xf>
    <xf numFmtId="0" fontId="21" fillId="2" borderId="0" xfId="1" applyFont="1" applyFill="1" applyProtection="1">
      <protection hidden="1"/>
    </xf>
    <xf numFmtId="0" fontId="22" fillId="2" borderId="0" xfId="2" applyFont="1" applyFill="1"/>
    <xf numFmtId="0" fontId="2" fillId="2" borderId="0" xfId="2" applyFont="1" applyFill="1" applyAlignment="1" applyProtection="1">
      <alignment horizontal="center"/>
      <protection hidden="1"/>
    </xf>
    <xf numFmtId="0" fontId="23" fillId="2" borderId="0" xfId="2" applyFont="1" applyFill="1" applyProtection="1">
      <protection hidden="1"/>
    </xf>
    <xf numFmtId="10" fontId="0" fillId="0" borderId="0" xfId="0" applyNumberFormat="1"/>
    <xf numFmtId="9" fontId="0" fillId="0" borderId="0" xfId="0" applyNumberFormat="1"/>
    <xf numFmtId="43" fontId="0" fillId="0" borderId="0" xfId="0" applyNumberFormat="1"/>
    <xf numFmtId="0" fontId="0" fillId="2" borderId="0" xfId="0" applyFill="1" applyProtection="1">
      <protection locked="0"/>
    </xf>
    <xf numFmtId="0" fontId="26" fillId="2" borderId="0" xfId="2" applyFont="1" applyFill="1" applyAlignment="1" applyProtection="1">
      <alignment vertical="center"/>
      <protection locked="0" hidden="1"/>
    </xf>
    <xf numFmtId="0" fontId="0" fillId="8" borderId="0" xfId="0" applyFill="1" applyProtection="1">
      <protection locked="0"/>
    </xf>
    <xf numFmtId="0" fontId="3" fillId="2" borderId="0" xfId="0" applyFont="1" applyFill="1" applyProtection="1">
      <protection locked="0"/>
    </xf>
    <xf numFmtId="0" fontId="0" fillId="9" borderId="0" xfId="0" applyFill="1" applyProtection="1">
      <protection locked="0"/>
    </xf>
    <xf numFmtId="0" fontId="5" fillId="9" borderId="0" xfId="1" applyFont="1" applyFill="1" applyAlignment="1" applyProtection="1">
      <protection locked="0" hidden="1"/>
    </xf>
    <xf numFmtId="0" fontId="6" fillId="9" borderId="0" xfId="1" applyFont="1" applyFill="1" applyAlignment="1" applyProtection="1">
      <alignment vertical="center"/>
      <protection locked="0" hidden="1"/>
    </xf>
    <xf numFmtId="0" fontId="6" fillId="9" borderId="0" xfId="1" applyFont="1" applyFill="1" applyProtection="1">
      <protection locked="0" hidden="1"/>
    </xf>
    <xf numFmtId="0" fontId="5" fillId="2" borderId="0" xfId="1" applyFont="1" applyFill="1" applyAlignment="1" applyProtection="1">
      <protection locked="0" hidden="1"/>
    </xf>
    <xf numFmtId="0" fontId="6" fillId="2" borderId="0" xfId="1" applyFont="1" applyFill="1" applyAlignment="1" applyProtection="1">
      <alignment vertical="center"/>
      <protection locked="0" hidden="1"/>
    </xf>
    <xf numFmtId="0" fontId="6" fillId="2" borderId="0" xfId="1" applyFont="1" applyFill="1" applyProtection="1">
      <protection locked="0" hidden="1"/>
    </xf>
    <xf numFmtId="0" fontId="7" fillId="2" borderId="0" xfId="1" applyFont="1" applyFill="1" applyProtection="1">
      <protection locked="0" hidden="1"/>
    </xf>
    <xf numFmtId="0" fontId="3" fillId="3" borderId="0" xfId="0" applyFont="1" applyFill="1" applyProtection="1">
      <protection locked="0"/>
    </xf>
    <xf numFmtId="0" fontId="0" fillId="3" borderId="0" xfId="0" applyFill="1" applyProtection="1">
      <protection locked="0"/>
    </xf>
    <xf numFmtId="0" fontId="7" fillId="3" borderId="0" xfId="1" quotePrefix="1" applyFont="1" applyFill="1" applyBorder="1" applyAlignment="1" applyProtection="1">
      <alignment vertical="center"/>
      <protection locked="0" hidden="1"/>
    </xf>
    <xf numFmtId="0" fontId="7" fillId="2" borderId="0" xfId="1" quotePrefix="1" applyFont="1" applyFill="1" applyBorder="1" applyAlignment="1" applyProtection="1">
      <alignment vertical="top" wrapText="1"/>
      <protection locked="0" hidden="1"/>
    </xf>
    <xf numFmtId="0" fontId="7" fillId="2" borderId="0" xfId="1" quotePrefix="1" applyFont="1" applyFill="1" applyBorder="1" applyAlignment="1" applyProtection="1">
      <alignment vertical="top"/>
      <protection locked="0" hidden="1"/>
    </xf>
    <xf numFmtId="0" fontId="7" fillId="3" borderId="0" xfId="1" quotePrefix="1" applyFont="1" applyFill="1" applyBorder="1" applyAlignment="1" applyProtection="1">
      <alignment vertical="center" wrapText="1"/>
      <protection locked="0" hidden="1"/>
    </xf>
    <xf numFmtId="0" fontId="8" fillId="3" borderId="0" xfId="1" quotePrefix="1" applyFont="1" applyFill="1" applyBorder="1" applyAlignment="1" applyProtection="1">
      <alignment horizontal="left" vertical="center"/>
      <protection locked="0" hidden="1"/>
    </xf>
    <xf numFmtId="0" fontId="7" fillId="3" borderId="0" xfId="1" quotePrefix="1" applyFont="1" applyFill="1" applyBorder="1" applyAlignment="1" applyProtection="1">
      <alignment horizontal="left" vertical="center"/>
      <protection locked="0" hidden="1"/>
    </xf>
    <xf numFmtId="0" fontId="24" fillId="3" borderId="4" xfId="0" applyFont="1" applyFill="1" applyBorder="1" applyAlignment="1" applyProtection="1">
      <alignment horizontal="left"/>
      <protection locked="0"/>
    </xf>
    <xf numFmtId="0" fontId="24" fillId="3" borderId="0" xfId="0" applyFont="1" applyFill="1" applyBorder="1" applyAlignment="1" applyProtection="1">
      <alignment horizontal="left"/>
      <protection locked="0"/>
    </xf>
    <xf numFmtId="0" fontId="24" fillId="2" borderId="0" xfId="0" applyFont="1" applyFill="1" applyProtection="1">
      <protection locked="0"/>
    </xf>
    <xf numFmtId="0" fontId="1" fillId="2" borderId="0" xfId="0" applyFont="1" applyFill="1" applyAlignment="1" applyProtection="1">
      <alignment vertical="top" wrapText="1"/>
      <protection locked="0"/>
    </xf>
    <xf numFmtId="0" fontId="0" fillId="2" borderId="0" xfId="0" applyFill="1" applyAlignment="1" applyProtection="1">
      <alignment vertical="top"/>
      <protection locked="0"/>
    </xf>
    <xf numFmtId="0" fontId="0" fillId="4" borderId="7" xfId="0" applyFill="1" applyBorder="1" applyProtection="1">
      <protection locked="0"/>
    </xf>
    <xf numFmtId="43" fontId="24" fillId="4" borderId="7" xfId="3" applyFont="1" applyFill="1" applyBorder="1" applyProtection="1">
      <protection locked="0"/>
    </xf>
    <xf numFmtId="2" fontId="24" fillId="3" borderId="10" xfId="0" applyNumberFormat="1" applyFont="1" applyFill="1" applyBorder="1" applyProtection="1">
      <protection locked="0"/>
    </xf>
    <xf numFmtId="0" fontId="0" fillId="3" borderId="0" xfId="0" applyFont="1" applyFill="1" applyProtection="1">
      <protection locked="0"/>
    </xf>
    <xf numFmtId="0" fontId="5" fillId="8" borderId="0" xfId="1" applyFont="1" applyFill="1" applyAlignment="1" applyProtection="1">
      <alignment vertical="center" wrapText="1"/>
      <protection locked="0" hidden="1"/>
    </xf>
    <xf numFmtId="0" fontId="0" fillId="0" borderId="0" xfId="0" applyProtection="1">
      <protection locked="0"/>
    </xf>
    <xf numFmtId="0" fontId="7" fillId="3" borderId="13" xfId="1" quotePrefix="1" applyFont="1" applyFill="1" applyBorder="1" applyAlignment="1" applyProtection="1">
      <alignment horizontal="left" vertical="center"/>
      <protection locked="0" hidden="1"/>
    </xf>
    <xf numFmtId="8" fontId="7" fillId="7" borderId="14" xfId="1" quotePrefix="1" applyNumberFormat="1" applyFont="1" applyFill="1" applyBorder="1" applyAlignment="1" applyProtection="1">
      <alignment horizontal="left" vertical="center"/>
      <protection locked="0" hidden="1"/>
    </xf>
    <xf numFmtId="0" fontId="7" fillId="3" borderId="11" xfId="1" quotePrefix="1" applyFont="1" applyFill="1" applyBorder="1" applyAlignment="1" applyProtection="1">
      <alignment horizontal="left" vertical="center"/>
      <protection locked="0" hidden="1"/>
    </xf>
    <xf numFmtId="8" fontId="7" fillId="10" borderId="0" xfId="1" quotePrefix="1" applyNumberFormat="1" applyFont="1" applyFill="1" applyBorder="1" applyAlignment="1" applyProtection="1">
      <alignment horizontal="left" vertical="center"/>
      <protection locked="0" hidden="1"/>
    </xf>
    <xf numFmtId="8" fontId="7" fillId="10" borderId="15" xfId="1" quotePrefix="1" applyNumberFormat="1" applyFont="1" applyFill="1" applyBorder="1" applyAlignment="1" applyProtection="1">
      <alignment horizontal="left" vertical="center"/>
      <protection locked="0" hidden="1"/>
    </xf>
    <xf numFmtId="0" fontId="6" fillId="3" borderId="16" xfId="1" applyFont="1" applyFill="1" applyBorder="1" applyAlignment="1" applyProtection="1">
      <alignment horizontal="left" vertical="center"/>
      <protection locked="0" hidden="1"/>
    </xf>
    <xf numFmtId="0" fontId="7" fillId="3" borderId="5" xfId="1" quotePrefix="1" applyFont="1" applyFill="1" applyBorder="1" applyAlignment="1" applyProtection="1">
      <alignment horizontal="left" vertical="center"/>
      <protection locked="0" hidden="1"/>
    </xf>
    <xf numFmtId="0" fontId="7" fillId="3" borderId="17" xfId="1" quotePrefix="1" applyFont="1" applyFill="1" applyBorder="1" applyAlignment="1" applyProtection="1">
      <alignment horizontal="left" vertical="center"/>
      <protection locked="0" hidden="1"/>
    </xf>
    <xf numFmtId="0" fontId="24" fillId="3" borderId="18" xfId="0" applyFont="1" applyFill="1" applyBorder="1" applyAlignment="1" applyProtection="1">
      <alignment horizontal="left"/>
      <protection locked="0"/>
    </xf>
    <xf numFmtId="0" fontId="24" fillId="10" borderId="19" xfId="0" applyFont="1" applyFill="1" applyBorder="1" applyAlignment="1" applyProtection="1">
      <alignment horizontal="left"/>
      <protection locked="0"/>
    </xf>
    <xf numFmtId="0" fontId="24" fillId="3" borderId="0" xfId="0" applyFont="1" applyFill="1" applyProtection="1">
      <protection locked="0"/>
    </xf>
    <xf numFmtId="0" fontId="27" fillId="2" borderId="0" xfId="0" applyFont="1" applyFill="1" applyAlignment="1" applyProtection="1">
      <protection locked="0"/>
    </xf>
    <xf numFmtId="0" fontId="28" fillId="3" borderId="0" xfId="0" applyFont="1" applyFill="1" applyProtection="1">
      <protection locked="0"/>
    </xf>
    <xf numFmtId="0" fontId="30" fillId="3" borderId="0" xfId="0" applyFont="1" applyFill="1" applyProtection="1">
      <protection locked="0"/>
    </xf>
    <xf numFmtId="9" fontId="7" fillId="7" borderId="7" xfId="4" quotePrefix="1" applyFont="1" applyFill="1" applyBorder="1" applyAlignment="1" applyProtection="1">
      <alignment horizontal="left" vertical="center"/>
      <protection locked="0" hidden="1"/>
    </xf>
    <xf numFmtId="0" fontId="32" fillId="3" borderId="0" xfId="0" applyFont="1" applyFill="1" applyAlignment="1" applyProtection="1">
      <alignment vertical="center"/>
      <protection locked="0"/>
    </xf>
    <xf numFmtId="0" fontId="34" fillId="4" borderId="7" xfId="1" applyFont="1" applyFill="1" applyBorder="1" applyAlignment="1" applyProtection="1">
      <alignment vertical="center"/>
      <protection locked="0" hidden="1"/>
    </xf>
    <xf numFmtId="0" fontId="34" fillId="3" borderId="0" xfId="1" quotePrefix="1" applyFont="1" applyFill="1" applyBorder="1" applyAlignment="1" applyProtection="1">
      <alignment vertical="center"/>
      <protection locked="0" hidden="1"/>
    </xf>
    <xf numFmtId="43" fontId="34" fillId="4" borderId="12" xfId="3" quotePrefix="1" applyFont="1" applyFill="1" applyBorder="1" applyAlignment="1" applyProtection="1">
      <alignment vertical="center"/>
      <protection locked="0" hidden="1"/>
    </xf>
    <xf numFmtId="0" fontId="34" fillId="4" borderId="0" xfId="1" quotePrefix="1" applyFont="1" applyFill="1" applyBorder="1" applyAlignment="1" applyProtection="1">
      <alignment vertical="center"/>
      <protection locked="0" hidden="1"/>
    </xf>
    <xf numFmtId="0" fontId="34" fillId="4" borderId="7" xfId="1" quotePrefix="1" applyFont="1" applyFill="1" applyBorder="1" applyAlignment="1" applyProtection="1">
      <alignment vertical="center"/>
      <protection locked="0" hidden="1"/>
    </xf>
    <xf numFmtId="0" fontId="0" fillId="8" borderId="0" xfId="0" applyFont="1" applyFill="1" applyProtection="1">
      <protection locked="0"/>
    </xf>
    <xf numFmtId="0" fontId="34" fillId="3" borderId="0" xfId="1" quotePrefix="1" applyFont="1" applyFill="1" applyBorder="1" applyAlignment="1" applyProtection="1">
      <alignment vertical="center" wrapText="1"/>
      <protection locked="0" hidden="1"/>
    </xf>
    <xf numFmtId="0" fontId="35" fillId="3" borderId="0" xfId="1" quotePrefix="1" applyFont="1" applyFill="1" applyBorder="1" applyAlignment="1" applyProtection="1">
      <alignment horizontal="left" vertical="center"/>
      <protection locked="0" hidden="1"/>
    </xf>
    <xf numFmtId="0" fontId="34" fillId="3" borderId="2" xfId="1" quotePrefix="1" applyFont="1" applyFill="1" applyBorder="1" applyAlignment="1" applyProtection="1">
      <alignment horizontal="left" vertical="center"/>
      <protection locked="0" hidden="1"/>
    </xf>
    <xf numFmtId="0" fontId="34" fillId="4" borderId="9" xfId="1" quotePrefix="1" applyFont="1" applyFill="1" applyBorder="1" applyAlignment="1" applyProtection="1">
      <alignment horizontal="center" vertical="center"/>
      <protection locked="0" hidden="1"/>
    </xf>
    <xf numFmtId="0" fontId="34" fillId="3" borderId="1" xfId="1" quotePrefix="1" applyFont="1" applyFill="1" applyBorder="1" applyAlignment="1" applyProtection="1">
      <alignment horizontal="center" vertical="center"/>
      <protection locked="0" hidden="1"/>
    </xf>
    <xf numFmtId="0" fontId="34" fillId="3" borderId="3" xfId="1" quotePrefix="1" applyFont="1" applyFill="1" applyBorder="1" applyAlignment="1" applyProtection="1">
      <alignment horizontal="center" vertical="center"/>
      <protection locked="0" hidden="1"/>
    </xf>
    <xf numFmtId="0" fontId="34" fillId="3" borderId="0" xfId="1" quotePrefix="1" applyFont="1" applyFill="1" applyBorder="1" applyAlignment="1" applyProtection="1">
      <alignment horizontal="left" vertical="center"/>
      <protection locked="0" hidden="1"/>
    </xf>
    <xf numFmtId="0" fontId="32" fillId="3" borderId="4" xfId="1" applyFont="1" applyFill="1" applyBorder="1" applyAlignment="1" applyProtection="1">
      <alignment horizontal="left" vertical="center"/>
      <protection locked="0" hidden="1"/>
    </xf>
    <xf numFmtId="0" fontId="0" fillId="4" borderId="7" xfId="0" applyFont="1" applyFill="1" applyBorder="1" applyProtection="1">
      <protection locked="0"/>
    </xf>
    <xf numFmtId="0" fontId="0" fillId="3" borderId="0" xfId="0" applyFont="1" applyFill="1" applyAlignment="1" applyProtection="1">
      <alignment horizontal="center"/>
      <protection locked="0"/>
    </xf>
    <xf numFmtId="0" fontId="0" fillId="3" borderId="11"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3" borderId="5" xfId="0" applyFont="1" applyFill="1" applyBorder="1" applyAlignment="1" applyProtection="1">
      <alignment horizontal="center"/>
      <protection locked="0"/>
    </xf>
    <xf numFmtId="2" fontId="0" fillId="3" borderId="5" xfId="0" applyNumberFormat="1" applyFont="1" applyFill="1" applyBorder="1" applyProtection="1">
      <protection locked="0"/>
    </xf>
    <xf numFmtId="0" fontId="0" fillId="3" borderId="5" xfId="0" applyFont="1" applyFill="1" applyBorder="1" applyProtection="1">
      <protection locked="0"/>
    </xf>
    <xf numFmtId="0" fontId="24" fillId="3" borderId="2" xfId="1" quotePrefix="1" applyFont="1" applyFill="1" applyBorder="1" applyAlignment="1" applyProtection="1">
      <alignment horizontal="left" vertical="center"/>
      <protection locked="0" hidden="1"/>
    </xf>
    <xf numFmtId="0" fontId="24" fillId="4" borderId="8" xfId="1" quotePrefix="1" applyFont="1" applyFill="1" applyBorder="1" applyAlignment="1" applyProtection="1">
      <alignment horizontal="center" vertical="center"/>
      <protection locked="0" hidden="1"/>
    </xf>
    <xf numFmtId="0" fontId="24" fillId="3" borderId="0" xfId="1" quotePrefix="1" applyFont="1" applyFill="1" applyBorder="1" applyAlignment="1" applyProtection="1">
      <alignment horizontal="center" vertical="center"/>
      <protection locked="0" hidden="1"/>
    </xf>
    <xf numFmtId="0" fontId="24" fillId="3" borderId="1" xfId="1" quotePrefix="1" applyFont="1" applyFill="1" applyBorder="1" applyAlignment="1" applyProtection="1">
      <alignment horizontal="center" vertical="center"/>
      <protection locked="0" hidden="1"/>
    </xf>
    <xf numFmtId="0" fontId="24" fillId="3" borderId="3" xfId="1" quotePrefix="1" applyFont="1" applyFill="1" applyBorder="1" applyAlignment="1" applyProtection="1">
      <alignment horizontal="center" vertical="center"/>
      <protection locked="0" hidden="1"/>
    </xf>
    <xf numFmtId="0" fontId="0" fillId="3" borderId="4" xfId="1" applyFont="1" applyFill="1" applyBorder="1" applyAlignment="1" applyProtection="1">
      <alignment horizontal="left" vertical="center"/>
      <protection locked="0" hidden="1"/>
    </xf>
    <xf numFmtId="0" fontId="0" fillId="3" borderId="0" xfId="0" applyFont="1" applyFill="1" applyBorder="1" applyProtection="1">
      <protection locked="0"/>
    </xf>
    <xf numFmtId="0" fontId="36" fillId="2" borderId="0" xfId="0" applyFont="1" applyFill="1" applyProtection="1">
      <protection locked="0"/>
    </xf>
    <xf numFmtId="0" fontId="37" fillId="2" borderId="0" xfId="1" applyFont="1" applyFill="1" applyAlignment="1" applyProtection="1">
      <protection locked="0" hidden="1"/>
    </xf>
    <xf numFmtId="0" fontId="24" fillId="3" borderId="0" xfId="1" quotePrefix="1" applyFont="1" applyFill="1" applyBorder="1" applyAlignment="1" applyProtection="1">
      <alignment vertical="center"/>
      <protection locked="0" hidden="1"/>
    </xf>
    <xf numFmtId="43" fontId="24" fillId="4" borderId="7" xfId="3" quotePrefix="1" applyFont="1" applyFill="1" applyBorder="1" applyAlignment="1" applyProtection="1">
      <alignment vertical="center"/>
      <protection locked="0" hidden="1"/>
    </xf>
    <xf numFmtId="0" fontId="24" fillId="4" borderId="7" xfId="1" quotePrefix="1" applyFont="1" applyFill="1" applyBorder="1" applyAlignment="1" applyProtection="1">
      <alignment vertical="center"/>
      <protection locked="0" hidden="1"/>
    </xf>
    <xf numFmtId="0" fontId="24" fillId="3" borderId="0" xfId="1" quotePrefix="1" applyFont="1" applyFill="1" applyBorder="1" applyAlignment="1" applyProtection="1">
      <alignment vertical="center" wrapText="1"/>
      <protection locked="0" hidden="1"/>
    </xf>
    <xf numFmtId="0" fontId="33" fillId="3" borderId="0" xfId="1" quotePrefix="1" applyFont="1" applyFill="1" applyBorder="1" applyAlignment="1" applyProtection="1">
      <alignment horizontal="left" vertical="center"/>
      <protection locked="0" hidden="1"/>
    </xf>
    <xf numFmtId="0" fontId="24" fillId="4" borderId="9" xfId="1" quotePrefix="1" applyFont="1" applyFill="1" applyBorder="1" applyAlignment="1" applyProtection="1">
      <alignment horizontal="center" vertical="center"/>
      <protection locked="0" hidden="1"/>
    </xf>
    <xf numFmtId="0" fontId="25" fillId="3" borderId="4" xfId="1" applyFont="1" applyFill="1" applyBorder="1" applyAlignment="1" applyProtection="1">
      <alignment horizontal="left" vertical="center"/>
      <protection locked="0" hidden="1"/>
    </xf>
    <xf numFmtId="164" fontId="0" fillId="4" borderId="7" xfId="0" applyNumberFormat="1" applyFont="1" applyFill="1" applyBorder="1" applyProtection="1">
      <protection locked="0"/>
    </xf>
    <xf numFmtId="164" fontId="0" fillId="7" borderId="0" xfId="0" applyNumberFormat="1" applyFont="1" applyFill="1" applyBorder="1" applyProtection="1">
      <protection locked="0"/>
    </xf>
    <xf numFmtId="0" fontId="0" fillId="4" borderId="0" xfId="0" applyFont="1" applyFill="1" applyBorder="1" applyProtection="1">
      <protection locked="0"/>
    </xf>
    <xf numFmtId="165" fontId="7" fillId="6" borderId="7" xfId="1" quotePrefix="1" applyNumberFormat="1" applyFont="1" applyFill="1" applyBorder="1" applyAlignment="1" applyProtection="1">
      <alignment vertical="center"/>
      <protection locked="0" hidden="1"/>
    </xf>
    <xf numFmtId="165" fontId="7" fillId="7" borderId="7" xfId="1" quotePrefix="1" applyNumberFormat="1" applyFont="1" applyFill="1" applyBorder="1" applyAlignment="1" applyProtection="1">
      <alignment horizontal="left" vertical="center"/>
      <protection locked="0" hidden="1"/>
    </xf>
    <xf numFmtId="0" fontId="14" fillId="2" borderId="0" xfId="1" applyFont="1" applyFill="1" applyAlignment="1" applyProtection="1">
      <alignment horizontal="left" vertical="center" wrapText="1"/>
      <protection hidden="1"/>
    </xf>
    <xf numFmtId="0" fontId="20" fillId="3" borderId="0" xfId="2" applyFont="1" applyFill="1" applyAlignment="1" applyProtection="1">
      <alignment horizontal="left" vertical="top" wrapText="1"/>
      <protection hidden="1"/>
    </xf>
    <xf numFmtId="0" fontId="20" fillId="2" borderId="0" xfId="2" applyFont="1" applyFill="1" applyAlignment="1" applyProtection="1">
      <alignment horizontal="left" vertical="top" wrapText="1"/>
      <protection hidden="1"/>
    </xf>
    <xf numFmtId="0" fontId="0" fillId="3" borderId="0" xfId="0" applyFont="1" applyFill="1" applyAlignment="1" applyProtection="1">
      <alignment horizontal="center"/>
      <protection locked="0"/>
    </xf>
    <xf numFmtId="0" fontId="0" fillId="3" borderId="0" xfId="0" applyFont="1" applyFill="1" applyAlignment="1" applyProtection="1">
      <alignment horizontal="left" wrapText="1"/>
      <protection locked="0"/>
    </xf>
    <xf numFmtId="0" fontId="5" fillId="2" borderId="0" xfId="1" applyFont="1" applyFill="1" applyAlignment="1" applyProtection="1">
      <alignment horizontal="left"/>
      <protection locked="0" hidden="1"/>
    </xf>
    <xf numFmtId="0" fontId="7" fillId="7" borderId="0" xfId="1" quotePrefix="1" applyFont="1" applyFill="1" applyBorder="1" applyAlignment="1" applyProtection="1">
      <alignment horizontal="center" vertical="center"/>
      <protection locked="0" hidden="1"/>
    </xf>
    <xf numFmtId="0" fontId="7" fillId="3" borderId="0" xfId="1" quotePrefix="1" applyFont="1" applyFill="1" applyBorder="1" applyAlignment="1" applyProtection="1">
      <alignment horizontal="left" vertical="top" wrapText="1"/>
      <protection locked="0" hidden="1"/>
    </xf>
    <xf numFmtId="0" fontId="7" fillId="3" borderId="0" xfId="1" quotePrefix="1" applyFont="1" applyFill="1" applyBorder="1" applyAlignment="1" applyProtection="1">
      <alignment horizontal="left" vertical="top"/>
      <protection locked="0" hidden="1"/>
    </xf>
    <xf numFmtId="0" fontId="5" fillId="2" borderId="0" xfId="1" applyFont="1" applyFill="1" applyAlignment="1" applyProtection="1">
      <alignment horizontal="left" vertical="center" wrapText="1"/>
      <protection locked="0" hidden="1"/>
    </xf>
    <xf numFmtId="8" fontId="24" fillId="10" borderId="19" xfId="0" applyNumberFormat="1" applyFont="1" applyFill="1" applyBorder="1" applyAlignment="1" applyProtection="1">
      <alignment horizontal="left"/>
      <protection locked="0"/>
    </xf>
    <xf numFmtId="0" fontId="24" fillId="3" borderId="5" xfId="0" applyFont="1" applyFill="1" applyBorder="1" applyAlignment="1" applyProtection="1">
      <alignment horizontal="center"/>
    </xf>
    <xf numFmtId="0" fontId="24" fillId="3" borderId="6" xfId="0" applyFont="1" applyFill="1" applyBorder="1" applyAlignment="1" applyProtection="1">
      <alignment horizontal="center"/>
    </xf>
    <xf numFmtId="43" fontId="34" fillId="8" borderId="7" xfId="3" quotePrefix="1" applyFont="1" applyFill="1" applyBorder="1" applyAlignment="1" applyProtection="1">
      <alignment vertical="center" wrapText="1"/>
      <protection hidden="1"/>
    </xf>
    <xf numFmtId="0" fontId="0" fillId="8" borderId="7" xfId="0" applyFont="1" applyFill="1" applyBorder="1" applyProtection="1"/>
    <xf numFmtId="43" fontId="24" fillId="8" borderId="7" xfId="3" applyFont="1" applyFill="1" applyBorder="1" applyProtection="1"/>
    <xf numFmtId="164" fontId="0" fillId="7" borderId="0" xfId="0" applyNumberFormat="1" applyFont="1" applyFill="1" applyBorder="1" applyProtection="1"/>
    <xf numFmtId="0" fontId="34" fillId="3" borderId="5" xfId="1" quotePrefix="1" applyFont="1" applyFill="1" applyBorder="1" applyAlignment="1" applyProtection="1">
      <alignment horizontal="center" vertical="center"/>
      <protection hidden="1"/>
    </xf>
    <xf numFmtId="0" fontId="34" fillId="3" borderId="6" xfId="1" quotePrefix="1" applyFont="1" applyFill="1" applyBorder="1" applyAlignment="1" applyProtection="1">
      <alignment horizontal="center" vertical="center"/>
      <protection hidden="1"/>
    </xf>
    <xf numFmtId="0" fontId="34" fillId="3" borderId="5" xfId="1" quotePrefix="1" applyNumberFormat="1" applyFont="1" applyFill="1" applyBorder="1" applyAlignment="1" applyProtection="1">
      <alignment horizontal="center" vertical="center"/>
      <protection hidden="1"/>
    </xf>
    <xf numFmtId="0" fontId="24" fillId="3" borderId="5" xfId="1" quotePrefix="1" applyFont="1" applyFill="1" applyBorder="1" applyAlignment="1" applyProtection="1">
      <alignment horizontal="center" vertical="center"/>
      <protection hidden="1"/>
    </xf>
    <xf numFmtId="0" fontId="24" fillId="3" borderId="6" xfId="1" quotePrefix="1" applyFont="1" applyFill="1" applyBorder="1" applyAlignment="1" applyProtection="1">
      <alignment horizontal="center" vertical="center"/>
      <protection hidden="1"/>
    </xf>
    <xf numFmtId="0" fontId="33" fillId="2" borderId="0" xfId="1" quotePrefix="1" applyFont="1" applyFill="1" applyBorder="1" applyAlignment="1" applyProtection="1">
      <alignment horizontal="left" vertical="center"/>
      <protection hidden="1"/>
    </xf>
    <xf numFmtId="0" fontId="31" fillId="2" borderId="0" xfId="1" applyFont="1" applyFill="1" applyAlignment="1" applyProtection="1">
      <protection hidden="1"/>
    </xf>
    <xf numFmtId="0" fontId="30" fillId="3" borderId="0" xfId="0" applyFont="1" applyFill="1" applyProtection="1"/>
    <xf numFmtId="0" fontId="0" fillId="2" borderId="0" xfId="0" applyFill="1" applyProtection="1"/>
    <xf numFmtId="0" fontId="26" fillId="2" borderId="0" xfId="2" applyFont="1" applyFill="1" applyAlignment="1" applyProtection="1">
      <alignment vertical="center"/>
    </xf>
    <xf numFmtId="0" fontId="36" fillId="2" borderId="0" xfId="0" applyFont="1" applyFill="1" applyProtection="1"/>
    <xf numFmtId="0" fontId="28" fillId="3" borderId="0" xfId="0" applyFont="1" applyFill="1" applyProtection="1"/>
    <xf numFmtId="0" fontId="0" fillId="3" borderId="0" xfId="0" applyFill="1" applyProtection="1"/>
    <xf numFmtId="43" fontId="24" fillId="8" borderId="7" xfId="3" quotePrefix="1" applyFont="1" applyFill="1" applyBorder="1" applyAlignment="1" applyProtection="1">
      <alignment vertical="center" wrapText="1"/>
      <protection hidden="1"/>
    </xf>
    <xf numFmtId="0" fontId="29" fillId="2" borderId="0" xfId="1" applyFont="1" applyFill="1" applyAlignment="1" applyProtection="1">
      <protection hidden="1"/>
    </xf>
    <xf numFmtId="0" fontId="0" fillId="3" borderId="0" xfId="0" applyFont="1" applyFill="1" applyAlignment="1" applyProtection="1">
      <alignment horizontal="left"/>
    </xf>
    <xf numFmtId="0" fontId="0" fillId="3" borderId="15" xfId="0" applyFont="1" applyFill="1" applyBorder="1" applyAlignment="1" applyProtection="1">
      <alignment horizontal="left"/>
    </xf>
    <xf numFmtId="0" fontId="0" fillId="7" borderId="0" xfId="0" applyFont="1" applyFill="1" applyAlignment="1" applyProtection="1"/>
    <xf numFmtId="0" fontId="0" fillId="3" borderId="0" xfId="0" applyFont="1" applyFill="1" applyProtection="1"/>
    <xf numFmtId="0" fontId="24" fillId="3" borderId="5" xfId="1" quotePrefix="1" applyFont="1" applyFill="1" applyBorder="1" applyAlignment="1" applyProtection="1">
      <alignment horizontal="center" vertical="center"/>
    </xf>
    <xf numFmtId="0" fontId="24" fillId="3" borderId="6" xfId="1" quotePrefix="1" applyFont="1" applyFill="1" applyBorder="1" applyAlignment="1" applyProtection="1">
      <alignment horizontal="center" vertical="center"/>
    </xf>
    <xf numFmtId="0" fontId="24" fillId="4" borderId="0" xfId="1" quotePrefix="1" applyFont="1" applyFill="1" applyBorder="1" applyAlignment="1" applyProtection="1">
      <alignment vertical="center"/>
      <protection hidden="1"/>
    </xf>
    <xf numFmtId="0" fontId="0" fillId="8" borderId="0" xfId="0" applyFont="1" applyFill="1" applyProtection="1"/>
    <xf numFmtId="0" fontId="27" fillId="2" borderId="0" xfId="0" applyFont="1" applyFill="1" applyAlignment="1" applyProtection="1"/>
    <xf numFmtId="0" fontId="3" fillId="2" borderId="0" xfId="0" applyFont="1" applyFill="1" applyProtection="1"/>
    <xf numFmtId="0" fontId="0" fillId="2" borderId="0" xfId="0" applyFill="1" applyAlignment="1" applyProtection="1">
      <alignment vertical="top"/>
    </xf>
    <xf numFmtId="0" fontId="0" fillId="8" borderId="0" xfId="0" applyFill="1" applyProtection="1"/>
    <xf numFmtId="0" fontId="5" fillId="2" borderId="0" xfId="1" applyFont="1" applyFill="1" applyAlignment="1" applyProtection="1"/>
    <xf numFmtId="0" fontId="7" fillId="2" borderId="0" xfId="1" applyFont="1" applyFill="1" applyProtection="1"/>
    <xf numFmtId="0" fontId="5" fillId="2" borderId="0" xfId="1" applyFont="1" applyFill="1" applyAlignment="1" applyProtection="1">
      <protection hidden="1"/>
    </xf>
    <xf numFmtId="0" fontId="6" fillId="2" borderId="0" xfId="1" applyFont="1" applyFill="1" applyAlignment="1" applyProtection="1">
      <alignment vertical="center"/>
      <protection hidden="1"/>
    </xf>
    <xf numFmtId="0" fontId="26" fillId="2" borderId="0" xfId="2" applyFont="1" applyFill="1" applyAlignment="1" applyProtection="1">
      <alignment vertical="center"/>
      <protection hidden="1"/>
    </xf>
    <xf numFmtId="0" fontId="37" fillId="2" borderId="0" xfId="1" applyFont="1" applyFill="1" applyAlignment="1" applyProtection="1">
      <protection hidden="1"/>
    </xf>
    <xf numFmtId="0" fontId="1" fillId="2" borderId="0" xfId="0" applyFont="1" applyFill="1" applyProtection="1"/>
    <xf numFmtId="0" fontId="24" fillId="3" borderId="0" xfId="1" quotePrefix="1" applyFont="1" applyFill="1" applyBorder="1" applyAlignment="1" applyProtection="1">
      <alignment vertical="center"/>
      <protection hidden="1"/>
    </xf>
    <xf numFmtId="0" fontId="25" fillId="8" borderId="0" xfId="0" applyFont="1" applyFill="1" applyProtection="1"/>
    <xf numFmtId="0" fontId="0" fillId="3" borderId="0" xfId="0" applyFont="1" applyFill="1" applyAlignment="1" applyProtection="1">
      <alignment horizontal="center"/>
    </xf>
    <xf numFmtId="0" fontId="0" fillId="3" borderId="11" xfId="0" applyFont="1" applyFill="1" applyBorder="1" applyAlignment="1" applyProtection="1">
      <alignment horizontal="center"/>
    </xf>
    <xf numFmtId="2" fontId="24" fillId="3" borderId="10" xfId="0" applyNumberFormat="1" applyFont="1" applyFill="1" applyBorder="1" applyProtection="1"/>
    <xf numFmtId="0" fontId="0" fillId="3" borderId="5" xfId="0" applyFont="1" applyFill="1" applyBorder="1" applyAlignment="1" applyProtection="1">
      <alignment horizontal="center"/>
    </xf>
  </cellXfs>
  <cellStyles count="5">
    <cellStyle name="Komma" xfId="3" builtinId="3"/>
    <cellStyle name="Link" xfId="2" builtinId="8"/>
    <cellStyle name="Normal" xfId="0" builtinId="0"/>
    <cellStyle name="Normal 2" xfId="1" xr:uid="{00000000-0005-0000-0000-000003000000}"/>
    <cellStyle name="Procent" xfId="4" builtinId="5"/>
  </cellStyles>
  <dxfs count="80">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ont>
        <color theme="9" tint="0.59996337778862885"/>
      </font>
      <fill>
        <patternFill>
          <bgColor theme="9" tint="0.59996337778862885"/>
        </patternFill>
      </fill>
      <border>
        <left/>
        <right/>
        <top/>
        <bottom/>
      </border>
    </dxf>
    <dxf>
      <font>
        <color theme="9" tint="0.59996337778862885"/>
      </font>
      <fill>
        <patternFill>
          <bgColor theme="9" tint="0.59996337778862885"/>
        </patternFill>
      </fill>
      <border>
        <left/>
        <right/>
        <top/>
        <bottom/>
      </border>
    </dxf>
    <dxf>
      <fill>
        <patternFill>
          <bgColor rgb="FFFFFF00"/>
        </patternFill>
      </fill>
      <border>
        <left style="thin">
          <color auto="1"/>
        </lef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bottom style="thin">
          <color auto="1"/>
        </bottom>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right style="thin">
          <color auto="1"/>
        </right>
        <bottom style="thin">
          <color auto="1"/>
        </bottom>
        <vertical/>
        <horizontal/>
      </border>
    </dxf>
    <dxf>
      <fill>
        <patternFill>
          <bgColor rgb="FFFFFF00"/>
        </patternFill>
      </fill>
      <border>
        <left style="thin">
          <color auto="1"/>
        </left>
        <right style="thin">
          <color auto="1"/>
        </right>
        <bottom style="thin">
          <color auto="1"/>
        </bottom>
      </border>
    </dxf>
    <dxf>
      <font>
        <color theme="9" tint="0.59996337778862885"/>
      </font>
      <fill>
        <patternFill>
          <bgColor theme="9" tint="0.59996337778862885"/>
        </patternFill>
      </fill>
      <border>
        <left/>
        <right/>
        <top/>
        <bottom/>
      </border>
    </dxf>
    <dxf>
      <font>
        <color theme="9" tint="0.59996337778862885"/>
      </font>
      <fill>
        <patternFill>
          <bgColor theme="9" tint="0.59996337778862885"/>
        </patternFill>
      </fill>
      <border>
        <left/>
        <right/>
        <top/>
        <bottom/>
      </border>
    </dxf>
    <dxf>
      <font>
        <color theme="9" tint="0.59996337778862885"/>
      </font>
      <fill>
        <patternFill>
          <bgColor theme="9" tint="0.59996337778862885"/>
        </patternFill>
      </fill>
      <border>
        <left/>
        <right/>
        <top/>
        <bottom/>
      </border>
    </dxf>
    <dxf>
      <fill>
        <patternFill>
          <bgColor rgb="FFFFFF00"/>
        </patternFill>
      </fill>
      <border>
        <left style="thin">
          <color auto="1"/>
        </lef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right style="thin">
          <color auto="1"/>
        </right>
        <bottom style="thin">
          <color auto="1"/>
        </bottom>
      </border>
    </dxf>
    <dxf>
      <fill>
        <patternFill>
          <bgColor rgb="FFFFFF00"/>
        </patternFill>
      </fill>
      <border>
        <left style="thin">
          <color auto="1"/>
        </left>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306401</xdr:colOff>
      <xdr:row>0</xdr:row>
      <xdr:rowOff>0</xdr:rowOff>
    </xdr:from>
    <xdr:to>
      <xdr:col>14</xdr:col>
      <xdr:colOff>426416</xdr:colOff>
      <xdr:row>3</xdr:row>
      <xdr:rowOff>93980</xdr:rowOff>
    </xdr:to>
    <xdr:pic>
      <xdr:nvPicPr>
        <xdr:cNvPr id="2" name="Billede 1">
          <a:extLst>
            <a:ext uri="{FF2B5EF4-FFF2-40B4-BE49-F238E27FC236}">
              <a16:creationId xmlns:a16="http://schemas.microsoft.com/office/drawing/2014/main" id="{7E17BA25-CD42-446B-8EFE-4134774D00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2001" y="0"/>
          <a:ext cx="1951990" cy="703580"/>
        </a:xfrm>
        <a:prstGeom prst="rect">
          <a:avLst/>
        </a:prstGeom>
      </xdr:spPr>
    </xdr:pic>
    <xdr:clientData/>
  </xdr:twoCellAnchor>
  <xdr:twoCellAnchor>
    <xdr:from>
      <xdr:col>0</xdr:col>
      <xdr:colOff>561975</xdr:colOff>
      <xdr:row>6</xdr:row>
      <xdr:rowOff>133350</xdr:rowOff>
    </xdr:from>
    <xdr:to>
      <xdr:col>14</xdr:col>
      <xdr:colOff>276224</xdr:colOff>
      <xdr:row>10</xdr:row>
      <xdr:rowOff>847725</xdr:rowOff>
    </xdr:to>
    <xdr:sp macro="" textlink="">
      <xdr:nvSpPr>
        <xdr:cNvPr id="4" name="Tekstfelt 3">
          <a:extLst>
            <a:ext uri="{FF2B5EF4-FFF2-40B4-BE49-F238E27FC236}">
              <a16:creationId xmlns:a16="http://schemas.microsoft.com/office/drawing/2014/main" id="{17F40C25-7DF1-4D53-AB12-62BF88CD1E09}"/>
            </a:ext>
          </a:extLst>
        </xdr:cNvPr>
        <xdr:cNvSpPr txBox="1"/>
      </xdr:nvSpPr>
      <xdr:spPr>
        <a:xfrm>
          <a:off x="561975" y="1352550"/>
          <a:ext cx="8248649" cy="4505325"/>
        </a:xfrm>
        <a:prstGeom prst="rect">
          <a:avLst/>
        </a:prstGeom>
        <a:solidFill>
          <a:schemeClr val="accent6">
            <a:lumMod val="40000"/>
            <a:lumOff val="60000"/>
          </a:schemeClr>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1100" b="1">
              <a:effectLst/>
              <a:latin typeface="+mn-lt"/>
              <a:ea typeface="Times New Roman" panose="02020603050405020304" pitchFamily="18" charset="0"/>
              <a:cs typeface="Times New Roman" panose="02020603050405020304" pitchFamily="18" charset="0"/>
            </a:rPr>
            <a:t>Standardløsning for leasing</a:t>
          </a:r>
          <a:br>
            <a:rPr lang="da-DK" sz="1100">
              <a:effectLst/>
              <a:latin typeface="+mn-lt"/>
              <a:ea typeface="Times New Roman" panose="02020603050405020304" pitchFamily="18" charset="0"/>
              <a:cs typeface="Times New Roman" panose="02020603050405020304" pitchFamily="18" charset="0"/>
            </a:rPr>
          </a:br>
          <a:r>
            <a:rPr lang="da-DK" sz="1100">
              <a:effectLst/>
              <a:latin typeface="+mn-lt"/>
              <a:ea typeface="Times New Roman" panose="02020603050405020304" pitchFamily="18" charset="0"/>
              <a:cs typeface="Times New Roman" panose="02020603050405020304" pitchFamily="18" charset="0"/>
            </a:rPr>
            <a:t>Standardløsningen for leasing bruges til at beregne de støtteberettigede omkostninger i projekter, der indeholder leasing. Du kan kun få støtte til leasingudgifter, hvis leasingaftalen opfylder disse krav:</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Aftalen skal indeholde et vilkår om, at du overtager ejerskabet af det leasede udstyr, når den sidste betaling er lavet. </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Alle</a:t>
          </a:r>
          <a:r>
            <a:rPr lang="da-DK" sz="1100" baseline="0">
              <a:effectLst/>
              <a:latin typeface="+mn-lt"/>
              <a:ea typeface="Times New Roman" panose="02020603050405020304" pitchFamily="18" charset="0"/>
              <a:cs typeface="Times New Roman" panose="02020603050405020304" pitchFamily="18" charset="0"/>
            </a:rPr>
            <a:t> betalinger skal fremgå af aftalen samt</a:t>
          </a:r>
          <a:r>
            <a:rPr lang="da-DK" sz="1100">
              <a:effectLst/>
              <a:latin typeface="+mn-lt"/>
              <a:ea typeface="Times New Roman" panose="02020603050405020304" pitchFamily="18" charset="0"/>
              <a:cs typeface="Times New Roman" panose="02020603050405020304" pitchFamily="18" charset="0"/>
            </a:rPr>
            <a:t> hvornår de betales.</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Anskaffelsesprisen på det leasede skal være angivet.</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Aftalens varighed skal være mindst 12 måneder og højst 15 år.</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Aftalen skal være gensidigt uopsigelig i hele perioden.</a:t>
          </a:r>
          <a:endParaRPr lang="da-DK" sz="110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100">
              <a:effectLst/>
              <a:latin typeface="+mn-lt"/>
              <a:ea typeface="Times New Roman" panose="02020603050405020304" pitchFamily="18" charset="0"/>
              <a:cs typeface="Times New Roman" panose="02020603050405020304" pitchFamily="18" charset="0"/>
            </a:rPr>
            <a:t>Hvis du allerede på ansøgningstidspunktet ved, at du vil lease, anbefales det, at du angiver det som leasing. Det kan nemlig påvirke, hvor stort et støttebeløb du kan få.</a:t>
          </a:r>
        </a:p>
        <a:p>
          <a:pPr>
            <a:lnSpc>
              <a:spcPct val="107000"/>
            </a:lnSpc>
            <a:spcAft>
              <a:spcPts val="800"/>
            </a:spcAft>
          </a:pPr>
          <a:r>
            <a:rPr lang="da-DK" sz="1100" b="1">
              <a:effectLst/>
              <a:latin typeface="+mn-lt"/>
              <a:ea typeface="Calibri" panose="020F0502020204030204" pitchFamily="34" charset="0"/>
              <a:cs typeface="Times New Roman" panose="02020603050405020304" pitchFamily="18" charset="0"/>
            </a:rPr>
            <a:t>Standardløsningen</a:t>
          </a:r>
          <a:r>
            <a:rPr lang="da-DK" sz="1100" b="1" baseline="0">
              <a:effectLst/>
              <a:latin typeface="+mn-lt"/>
              <a:ea typeface="Calibri" panose="020F0502020204030204" pitchFamily="34" charset="0"/>
              <a:cs typeface="Times New Roman" panose="02020603050405020304" pitchFamily="18" charset="0"/>
            </a:rPr>
            <a:t> er opdelt i tre projekttyper </a:t>
          </a:r>
        </a:p>
        <a:p>
          <a:pPr marL="342900" marR="0" lvl="0" indent="-342900" defTabSz="914400" eaLnBrk="1" fontAlgn="auto" latinLnBrk="0" hangingPunct="1">
            <a:lnSpc>
              <a:spcPct val="107000"/>
            </a:lnSpc>
            <a:spcBef>
              <a:spcPts val="0"/>
            </a:spcBef>
            <a:spcAft>
              <a:spcPts val="800"/>
            </a:spcAft>
            <a:buClrTx/>
            <a:buSzPts val="1000"/>
            <a:buFont typeface="Symbol" panose="05050102010706020507" pitchFamily="18" charset="2"/>
            <a:buChar char=""/>
            <a:tabLst>
              <a:tab pos="457200" algn="l"/>
            </a:tabLst>
            <a:defRPr/>
          </a:pPr>
          <a:r>
            <a:rPr kumimoji="0" lang="da-DK" sz="1100" b="0" i="0" u="none" strike="noStrike" kern="0" cap="none" spc="0" normalizeH="0" baseline="0" noProof="0">
              <a:ln>
                <a:noFill/>
              </a:ln>
              <a:solidFill>
                <a:prstClr val="black"/>
              </a:solidFill>
              <a:effectLst/>
              <a:uLnTx/>
              <a:uFillTx/>
              <a:latin typeface="+mn-lt"/>
              <a:ea typeface="Times New Roman" panose="02020603050405020304" pitchFamily="18" charset="0"/>
              <a:cs typeface="Times New Roman" panose="02020603050405020304" pitchFamily="18" charset="0"/>
            </a:rPr>
            <a:t>1. Konverterings- og energioptimeringsprojekter</a:t>
          </a:r>
          <a:endPar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800"/>
            </a:spcAft>
            <a:buClrTx/>
            <a:buSzPts val="1000"/>
            <a:buFont typeface="Symbol" panose="05050102010706020507" pitchFamily="18" charset="2"/>
            <a:buChar char=""/>
            <a:tabLst>
              <a:tab pos="457200" algn="l"/>
            </a:tabLst>
            <a:defRPr/>
          </a:pPr>
          <a:r>
            <a:rPr kumimoji="0" lang="da-DK" sz="1100" b="0" i="0" u="none" strike="noStrike" kern="0" cap="none" spc="0" normalizeH="0" baseline="0" noProof="0">
              <a:ln>
                <a:noFill/>
              </a:ln>
              <a:solidFill>
                <a:prstClr val="black"/>
              </a:solidFill>
              <a:effectLst/>
              <a:uLnTx/>
              <a:uFillTx/>
              <a:latin typeface="+mn-lt"/>
              <a:ea typeface="Times New Roman" panose="02020603050405020304" pitchFamily="18" charset="0"/>
              <a:cs typeface="Times New Roman" panose="02020603050405020304" pitchFamily="18" charset="0"/>
            </a:rPr>
            <a:t>2. Varmepumpeprojekter  ( den nye varmepumpe eller de d</a:t>
          </a:r>
          <a:r>
            <a:rPr kumimoji="0" lang="da-DK" sz="1100" b="0" i="0" u="none" strike="noStrike" kern="0" cap="none" spc="0" normalizeH="0" baseline="0" noProof="0">
              <a:ln>
                <a:noFill/>
              </a:ln>
              <a:solidFill>
                <a:schemeClr val="dk1"/>
              </a:solidFill>
              <a:effectLst/>
              <a:uLnTx/>
              <a:uFillTx/>
              <a:latin typeface="+mn-lt"/>
              <a:ea typeface="+mn-ea"/>
              <a:cs typeface="+mn-cs"/>
            </a:rPr>
            <a:t>ye varmepumpe skal have</a:t>
          </a:r>
          <a:r>
            <a:rPr lang="da-DK" sz="1100" b="0" i="0" baseline="0">
              <a:solidFill>
                <a:schemeClr val="dk1"/>
              </a:solidFill>
              <a:effectLst/>
              <a:latin typeface="+mn-lt"/>
              <a:ea typeface="+mn-ea"/>
              <a:cs typeface="+mn-cs"/>
            </a:rPr>
            <a:t> en SCOP-værdi på minimum 2,3 og overfører varme fra naturlige omgivelser såsom luft, vand eller jord)</a:t>
          </a:r>
          <a:endParaRPr kumimoji="0" lang="da-DK" sz="1100" b="0" i="0" u="none" strike="noStrike" kern="0" cap="none" spc="0" normalizeH="0" baseline="0" noProof="0">
            <a:ln>
              <a:noFill/>
            </a:ln>
            <a:solidFill>
              <a:schemeClr val="dk1"/>
            </a:solidFill>
            <a:effectLst/>
            <a:uLnTx/>
            <a:uFillTx/>
            <a:latin typeface="+mn-lt"/>
            <a:ea typeface="+mn-ea"/>
            <a:cs typeface="+mn-cs"/>
          </a:endParaRPr>
        </a:p>
        <a:p>
          <a:pPr marL="342900" marR="0" lvl="0" indent="-342900" defTabSz="914400" eaLnBrk="1" fontAlgn="auto" latinLnBrk="0" hangingPunct="1">
            <a:lnSpc>
              <a:spcPct val="107000"/>
            </a:lnSpc>
            <a:spcBef>
              <a:spcPts val="0"/>
            </a:spcBef>
            <a:spcAft>
              <a:spcPts val="800"/>
            </a:spcAft>
            <a:buClrTx/>
            <a:buSzPts val="1000"/>
            <a:buFont typeface="Symbol" panose="05050102010706020507" pitchFamily="18" charset="2"/>
            <a:buChar char=""/>
            <a:tabLst>
              <a:tab pos="457200" algn="l"/>
            </a:tabLst>
            <a:defRPr/>
          </a:pPr>
          <a:r>
            <a:rPr kumimoji="0" lang="da-DK" sz="1100" b="0" i="0" u="none" strike="noStrike" kern="0" cap="none" spc="0" normalizeH="0" baseline="0" noProof="0">
              <a:ln>
                <a:noFill/>
              </a:ln>
              <a:solidFill>
                <a:schemeClr val="dk1"/>
              </a:solidFill>
              <a:effectLst/>
              <a:uLnTx/>
              <a:uFillTx/>
              <a:latin typeface="+mn-lt"/>
              <a:ea typeface="+mn-ea"/>
              <a:cs typeface="+mn-cs"/>
            </a:rPr>
            <a:t>3. Færgeprojekter </a:t>
          </a:r>
          <a:endPar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xdr:txBody>
    </xdr:sp>
    <xdr:clientData/>
  </xdr:twoCellAnchor>
  <xdr:twoCellAnchor>
    <xdr:from>
      <xdr:col>1</xdr:col>
      <xdr:colOff>9525</xdr:colOff>
      <xdr:row>13</xdr:row>
      <xdr:rowOff>38100</xdr:rowOff>
    </xdr:from>
    <xdr:to>
      <xdr:col>14</xdr:col>
      <xdr:colOff>266700</xdr:colOff>
      <xdr:row>22</xdr:row>
      <xdr:rowOff>114300</xdr:rowOff>
    </xdr:to>
    <xdr:sp macro="" textlink="">
      <xdr:nvSpPr>
        <xdr:cNvPr id="6" name="Tekstfelt 5">
          <a:extLst>
            <a:ext uri="{FF2B5EF4-FFF2-40B4-BE49-F238E27FC236}">
              <a16:creationId xmlns:a16="http://schemas.microsoft.com/office/drawing/2014/main" id="{97FF6A0F-868D-4219-A5EC-1668DE9D9C9B}"/>
            </a:ext>
          </a:extLst>
        </xdr:cNvPr>
        <xdr:cNvSpPr txBox="1"/>
      </xdr:nvSpPr>
      <xdr:spPr>
        <a:xfrm>
          <a:off x="619125" y="5667375"/>
          <a:ext cx="8181975" cy="48196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De støtteberettigede omkostninger ved leasing</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For investeringsomkostninger omfattet af leasingkontrakter opgøres de støtteberettigede omkostninger som nettonutidsværdien af det leasede udstyr. Dette beregnes ved at tilbagediskontere de årlige leasingydelser over kontraktens løbetid til tilsagnstidspunktet, baseret på Energistyrelsens obligatoriske standardløsning. I</a:t>
          </a:r>
          <a:r>
            <a:rPr lang="da-DK" sz="1100" baseline="0">
              <a:solidFill>
                <a:schemeClr val="dk1"/>
              </a:solidFill>
              <a:effectLst/>
              <a:latin typeface="+mn-lt"/>
              <a:ea typeface="+mn-ea"/>
              <a:cs typeface="+mn-cs"/>
            </a:rPr>
            <a:t> standardløsningen skal du indtaste </a:t>
          </a:r>
          <a:r>
            <a:rPr lang="da-DK" sz="1100">
              <a:solidFill>
                <a:schemeClr val="dk1"/>
              </a:solidFill>
              <a:effectLst/>
              <a:latin typeface="+mn-lt"/>
              <a:ea typeface="+mn-ea"/>
              <a:cs typeface="+mn-cs"/>
            </a:rPr>
            <a:t>leasingydelser for hvert år, inkl. engangsydelse ved udbetaling, årlige rater og restværdi ved udløb af leasingkontrakten. Ud fra disse oplysninger beregnes de støtteberettigede omkostninger, som du indfører i ansøgningsskemaet under investeringsomkostninger.</a:t>
          </a:r>
        </a:p>
        <a:p>
          <a:r>
            <a:rPr lang="da-DK" sz="1100">
              <a:solidFill>
                <a:schemeClr val="dk1"/>
              </a:solidFill>
              <a:effectLst/>
              <a:latin typeface="+mn-lt"/>
              <a:ea typeface="+mn-ea"/>
              <a:cs typeface="+mn-cs"/>
            </a:rPr>
            <a:t>Leasingomkostningerne må ikke omfatte omkostninger i forbindelse med drift af udstyret eller anlægget (brændstofudgifter, forsikring, vedligeholdelse, andre hjælpematerialer), uanset, om de er en del af leasingkontrakten.</a:t>
          </a:r>
        </a:p>
        <a:p>
          <a:r>
            <a:rPr lang="da-DK" sz="1100">
              <a:solidFill>
                <a:schemeClr val="dk1"/>
              </a:solidFill>
              <a:effectLst/>
              <a:latin typeface="+mn-lt"/>
              <a:ea typeface="+mn-ea"/>
              <a:cs typeface="+mn-cs"/>
            </a:rPr>
            <a:t> </a:t>
          </a:r>
        </a:p>
        <a:p>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1. Konvertering- og energireduktionsprojekter</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For konverterings- og energireduktionsprojekttyper beregnes de støtteberettigede omkostninger som forskellen mellem netto-nutidsværdien af leasingomkostningerne for det aktuelle udstyr og for det mindre miljø- eller energivenlige udstyr, der ville være leaset uden tilskud.</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Det betyder, at du som en del af standardløsningen skal opgøre leasingaftalen for dit projekt samt udarbejde et kontrafaktisk scenarie i form af en leasingopgørelse for det mindre miljø- eller energivenlige udstyr.</a:t>
          </a:r>
        </a:p>
        <a:p>
          <a:r>
            <a:rPr lang="da-DK" sz="1100">
              <a:solidFill>
                <a:schemeClr val="dk1"/>
              </a:solidFill>
              <a:effectLst/>
              <a:latin typeface="+mn-lt"/>
              <a:ea typeface="+mn-ea"/>
              <a:cs typeface="+mn-cs"/>
            </a:rPr>
            <a:t> </a:t>
          </a:r>
        </a:p>
        <a:p>
          <a:r>
            <a:rPr lang="da-DK" sz="1100" b="1">
              <a:solidFill>
                <a:schemeClr val="dk1"/>
              </a:solidFill>
              <a:effectLst/>
              <a:latin typeface="+mn-lt"/>
              <a:ea typeface="+mn-ea"/>
              <a:cs typeface="+mn-cs"/>
            </a:rPr>
            <a:t>2. Varmepumpeprojekter</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For varmepumpeprojekter er de støtteberettigede omkostninger netto nutidsværdien af leasingomkostningerne. </a:t>
          </a:r>
        </a:p>
        <a:p>
          <a:r>
            <a:rPr lang="da-DK" sz="1100">
              <a:solidFill>
                <a:schemeClr val="dk1"/>
              </a:solidFill>
              <a:effectLst/>
              <a:latin typeface="+mn-lt"/>
              <a:ea typeface="+mn-ea"/>
              <a:cs typeface="+mn-cs"/>
            </a:rPr>
            <a:t> </a:t>
          </a:r>
        </a:p>
        <a:p>
          <a:r>
            <a:rPr lang="da-DK" sz="1100" b="1">
              <a:solidFill>
                <a:schemeClr val="dk1"/>
              </a:solidFill>
              <a:effectLst/>
              <a:latin typeface="+mn-lt"/>
              <a:ea typeface="+mn-ea"/>
              <a:cs typeface="+mn-cs"/>
            </a:rPr>
            <a:t>3. Færger</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For færgeprojekter er de støtteberettigede omkostninger merprisen for leasing af lav- eller nulemissionsfartøjet. Dette beregnes som forskellen mellem nettonutidsværdien af leasingomkostningerne for det lav- eller nulemissionsfartøj og et tilsvarende fartøj, der opfylder gældende EU-standarder og ville være valgt uden tilskud.</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554910</xdr:colOff>
      <xdr:row>0</xdr:row>
      <xdr:rowOff>8965</xdr:rowOff>
    </xdr:from>
    <xdr:to>
      <xdr:col>23</xdr:col>
      <xdr:colOff>548891</xdr:colOff>
      <xdr:row>2</xdr:row>
      <xdr:rowOff>224413</xdr:rowOff>
    </xdr:to>
    <xdr:pic>
      <xdr:nvPicPr>
        <xdr:cNvPr id="2" name="Billede 1">
          <a:extLst>
            <a:ext uri="{FF2B5EF4-FFF2-40B4-BE49-F238E27FC236}">
              <a16:creationId xmlns:a16="http://schemas.microsoft.com/office/drawing/2014/main" id="{5D85B3B9-84AB-413C-A651-0E0C810FF2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4028" y="8965"/>
          <a:ext cx="1799809" cy="590098"/>
        </a:xfrm>
        <a:prstGeom prst="rect">
          <a:avLst/>
        </a:prstGeom>
      </xdr:spPr>
    </xdr:pic>
    <xdr:clientData/>
  </xdr:twoCellAnchor>
  <xdr:twoCellAnchor>
    <xdr:from>
      <xdr:col>20</xdr:col>
      <xdr:colOff>412750</xdr:colOff>
      <xdr:row>5</xdr:row>
      <xdr:rowOff>184152</xdr:rowOff>
    </xdr:from>
    <xdr:to>
      <xdr:col>30</xdr:col>
      <xdr:colOff>504265</xdr:colOff>
      <xdr:row>50</xdr:row>
      <xdr:rowOff>1306286</xdr:rowOff>
    </xdr:to>
    <xdr:sp macro="" textlink="">
      <xdr:nvSpPr>
        <xdr:cNvPr id="9" name="Tekstfelt 8">
          <a:extLst>
            <a:ext uri="{FF2B5EF4-FFF2-40B4-BE49-F238E27FC236}">
              <a16:creationId xmlns:a16="http://schemas.microsoft.com/office/drawing/2014/main" id="{FBB323DB-09A3-44DC-B5C8-D86ABF927A74}"/>
            </a:ext>
          </a:extLst>
        </xdr:cNvPr>
        <xdr:cNvSpPr txBox="1"/>
      </xdr:nvSpPr>
      <xdr:spPr>
        <a:xfrm>
          <a:off x="15230929" y="1231902"/>
          <a:ext cx="7303300" cy="11341098"/>
        </a:xfrm>
        <a:prstGeom prst="rect">
          <a:avLst/>
        </a:prstGeom>
        <a:solidFill>
          <a:schemeClr val="accent6">
            <a:lumMod val="40000"/>
            <a:lumOff val="60000"/>
          </a:schemeClr>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1.Anvendelsesområde for standardløsningen - konverterings- og energibesparende projekter:</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Standardløsningen for leasing- konvertering og energioptimeringsprojekter gælder for projekter, der ikke omfatter varmepumpeprojekter, færger eller projekter relateret til fiskeforarbejdning.</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Læs mere i vejledningen, kapitel 3.3.</a:t>
          </a:r>
          <a:endParaRPr kumimoji="0" lang="da-DK" sz="110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2. Hjælpetekst til udfyldelse af tabel over leasingaftalen </a:t>
          </a:r>
          <a:endPar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År 0 indtastes alle de omkostninger på leasingaftalen, som er afholdt og betalt inden anmodning om udbetaling.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År 1-X indtastes ydelserne for de pågældende år. X er antallet af år, som leasingkontrakten løber over.</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År X indtastes restbeløbet, som betales ved udgange af leasingkontrakten. </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Dokumentation: </a:t>
          </a:r>
          <a:endPar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På ansøgningstidspunktet udkast til en leasingaftale.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På udbetalingstidspunktet en underskrevet leasingaftale</a:t>
          </a:r>
        </a:p>
        <a:p>
          <a:pPr>
            <a:lnSpc>
              <a:spcPct val="107000"/>
            </a:lnSpc>
            <a:spcAft>
              <a:spcPts val="800"/>
            </a:spcAft>
          </a:pPr>
          <a:endParaRPr lang="da-DK" sz="1100" b="1">
            <a:effectLst/>
            <a:latin typeface="+mn-lt"/>
            <a:ea typeface="Times New Roman" panose="02020603050405020304" pitchFamily="18" charset="0"/>
            <a:cs typeface="Times New Roman" panose="02020603050405020304" pitchFamily="18" charset="0"/>
          </a:endParaRPr>
        </a:p>
        <a:p>
          <a:pPr>
            <a:lnSpc>
              <a:spcPct val="107000"/>
            </a:lnSpc>
            <a:spcAft>
              <a:spcPts val="800"/>
            </a:spcAft>
          </a:pPr>
          <a:r>
            <a:rPr lang="da-DK" sz="1100" b="1">
              <a:effectLst/>
              <a:latin typeface="+mn-lt"/>
              <a:ea typeface="Times New Roman" panose="02020603050405020304" pitchFamily="18" charset="0"/>
              <a:cs typeface="Times New Roman" panose="02020603050405020304" pitchFamily="18" charset="0"/>
            </a:rPr>
            <a:t>3. Hjælpetekst til opgørelse af det kontrafaktiske</a:t>
          </a:r>
          <a:r>
            <a:rPr lang="da-DK" sz="1100" b="1" baseline="0">
              <a:effectLst/>
              <a:latin typeface="+mn-lt"/>
              <a:ea typeface="Times New Roman" panose="02020603050405020304" pitchFamily="18" charset="0"/>
              <a:cs typeface="Times New Roman" panose="02020603050405020304" pitchFamily="18" charset="0"/>
            </a:rPr>
            <a:t> scenarie </a:t>
          </a:r>
          <a:br>
            <a:rPr lang="da-DK" sz="1100">
              <a:effectLst/>
              <a:latin typeface="+mn-lt"/>
              <a:ea typeface="Times New Roman" panose="02020603050405020304" pitchFamily="18" charset="0"/>
              <a:cs typeface="Times New Roman" panose="02020603050405020304" pitchFamily="18" charset="0"/>
            </a:rPr>
          </a:br>
          <a:r>
            <a:rPr lang="da-DK" sz="1100">
              <a:effectLst/>
              <a:latin typeface="+mn-lt"/>
              <a:ea typeface="Times New Roman" panose="02020603050405020304" pitchFamily="18" charset="0"/>
              <a:cs typeface="Times New Roman" panose="02020603050405020304" pitchFamily="18" charset="0"/>
            </a:rPr>
            <a:t>Det mindre miljø- og energivenlige udstyr forstås som det udstyr, der ville være blevet installeret, hvis der ikke var givet støtte. For eksempel en gaskedel i stedet for en varmepumpe eller en dieseltruck i stedet for en elektrisk truck.</a:t>
          </a:r>
          <a:endParaRPr lang="da-DK" sz="110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100">
              <a:effectLst/>
              <a:latin typeface="+mn-lt"/>
              <a:ea typeface="Times New Roman" panose="02020603050405020304" pitchFamily="18" charset="0"/>
              <a:cs typeface="Times New Roman" panose="02020603050405020304" pitchFamily="18" charset="0"/>
            </a:rPr>
            <a:t>Der er to metoder til at opgøre værdien af leasingaftalen for det mindre miljø- eller energivenlige udstyr:</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mj-lt"/>
            <a:buAutoNum type="arabicPeriod"/>
            <a:tabLst>
              <a:tab pos="457200" algn="l"/>
            </a:tabLst>
          </a:pPr>
          <a:r>
            <a:rPr lang="da-DK" sz="1100">
              <a:effectLst/>
              <a:latin typeface="+mn-lt"/>
              <a:ea typeface="Times New Roman" panose="02020603050405020304" pitchFamily="18" charset="0"/>
              <a:cs typeface="Times New Roman" panose="02020603050405020304" pitchFamily="18" charset="0"/>
            </a:rPr>
            <a:t>En fiktiv leasingkontrakt for det mindre miljø- eller energivenlige udstyr.</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mj-lt"/>
            <a:buAutoNum type="arabicPeriod"/>
            <a:tabLst>
              <a:tab pos="457200" algn="l"/>
            </a:tabLst>
          </a:pPr>
          <a:r>
            <a:rPr lang="da-DK" sz="1100">
              <a:effectLst/>
              <a:latin typeface="+mn-lt"/>
              <a:ea typeface="Times New Roman" panose="02020603050405020304" pitchFamily="18" charset="0"/>
              <a:cs typeface="Times New Roman" panose="02020603050405020304" pitchFamily="18" charset="0"/>
            </a:rPr>
            <a:t>Anskaffelsesprisen for det mindre miljø- eller energivenlige udstyr.</a:t>
          </a:r>
          <a:endParaRPr lang="da-DK" sz="110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100" b="1">
              <a:effectLst/>
              <a:latin typeface="+mn-lt"/>
              <a:ea typeface="Times New Roman" panose="02020603050405020304" pitchFamily="18" charset="0"/>
              <a:cs typeface="Times New Roman" panose="02020603050405020304" pitchFamily="18" charset="0"/>
            </a:rPr>
            <a:t>Leasingkontrakten</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Leasingkontrakten skal være udarbejdet af et leasingselskab og fremstå realistisk og troværdig i forhold til det pågældende udstyr.</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Som dokumentation skal du indsende den fiktive leasingkontrakt.</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Ydelserne skal indtastes på samme måde som i tabellen over leasingaftalen.</a:t>
          </a:r>
          <a:endParaRPr lang="da-DK" sz="110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100" b="1">
              <a:effectLst/>
              <a:latin typeface="+mn-lt"/>
              <a:ea typeface="Times New Roman" panose="02020603050405020304" pitchFamily="18" charset="0"/>
              <a:cs typeface="Times New Roman" panose="02020603050405020304" pitchFamily="18" charset="0"/>
            </a:rPr>
            <a:t>Anskaffelsespris</a:t>
          </a:r>
          <a:br>
            <a:rPr lang="da-DK" sz="1100">
              <a:effectLst/>
              <a:latin typeface="+mn-lt"/>
              <a:ea typeface="Times New Roman" panose="02020603050405020304" pitchFamily="18" charset="0"/>
              <a:cs typeface="Times New Roman" panose="02020603050405020304" pitchFamily="18" charset="0"/>
            </a:rPr>
          </a:br>
          <a:r>
            <a:rPr lang="da-DK" sz="1100">
              <a:effectLst/>
              <a:latin typeface="+mn-lt"/>
              <a:ea typeface="Times New Roman" panose="02020603050405020304" pitchFamily="18" charset="0"/>
              <a:cs typeface="Times New Roman" panose="02020603050405020304" pitchFamily="18" charset="0"/>
            </a:rPr>
            <a:t>Opgørelsen afhænger af, om det drejer sig om varmepumper eller andet udstyr.</a:t>
          </a:r>
          <a:endParaRPr lang="da-DK" sz="110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100" b="1" i="1">
              <a:effectLst/>
              <a:latin typeface="+mn-lt"/>
              <a:ea typeface="Times New Roman" panose="02020603050405020304" pitchFamily="18" charset="0"/>
              <a:cs typeface="Times New Roman" panose="02020603050405020304" pitchFamily="18" charset="0"/>
            </a:rPr>
            <a:t>For varmepumper</a:t>
          </a:r>
          <a:endParaRPr lang="da-DK" sz="1100" b="1" i="1">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Du skal indtaste effekten for den leasede varmepumpe eller de leasede varmepumper. Effekten skal dokumenteres enten ved at fremgå direkte af leasingaftalen eller via et modelnummer, som er angivet i leasingaftalen.</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På baggrund af disse oplysninger beregnes anskaffelsesprisen </a:t>
          </a:r>
          <a:r>
            <a:rPr lang="da-DK" sz="1100">
              <a:solidFill>
                <a:schemeClr val="dk1"/>
              </a:solidFill>
              <a:effectLst/>
              <a:latin typeface="+mn-lt"/>
              <a:ea typeface="+mn-ea"/>
              <a:cs typeface="+mn-cs"/>
            </a:rPr>
            <a:t> af det mindre miljø- eller energivenlige udstyr</a:t>
          </a:r>
          <a:r>
            <a:rPr lang="da-DK" sz="1100" baseline="0">
              <a:solidFill>
                <a:schemeClr val="dk1"/>
              </a:solidFill>
              <a:effectLst/>
              <a:latin typeface="+mn-lt"/>
              <a:ea typeface="+mn-ea"/>
              <a:cs typeface="+mn-cs"/>
            </a:rPr>
            <a:t> </a:t>
          </a:r>
          <a:r>
            <a:rPr lang="da-DK" sz="1100">
              <a:effectLst/>
              <a:latin typeface="+mn-lt"/>
              <a:ea typeface="Times New Roman" panose="02020603050405020304" pitchFamily="18" charset="0"/>
              <a:cs typeface="Times New Roman" panose="02020603050405020304" pitchFamily="18" charset="0"/>
            </a:rPr>
            <a:t>automatisk.</a:t>
          </a:r>
          <a:endParaRPr lang="da-DK" sz="110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100" b="1" i="1">
              <a:effectLst/>
              <a:latin typeface="+mn-lt"/>
              <a:ea typeface="Times New Roman" panose="02020603050405020304" pitchFamily="18" charset="0"/>
              <a:cs typeface="Times New Roman" panose="02020603050405020304" pitchFamily="18" charset="0"/>
            </a:rPr>
            <a:t>For andet udstyr</a:t>
          </a:r>
          <a:endParaRPr lang="da-DK" sz="1100" i="1">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Du skal indtaste anskaffelsesprisen for det mindre miljø- eller energivenlige udstyr. Prisen skal være uden moms og kan inkludere installationsomkostninger, hvis dette fremgår af leasingkontrakten for det ønskede udstyr.</a:t>
          </a:r>
          <a:endParaRPr lang="da-DK" sz="11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100">
              <a:effectLst/>
              <a:latin typeface="+mn-lt"/>
              <a:ea typeface="Times New Roman" panose="02020603050405020304" pitchFamily="18" charset="0"/>
              <a:cs typeface="Times New Roman" panose="02020603050405020304" pitchFamily="18" charset="0"/>
            </a:rPr>
            <a:t>Som dokumentation skal du indsende valide kilder til prisen, for eksempel tilbud fra eksterne leverandører eller oplysninger fra energikataloget.</a:t>
          </a:r>
        </a:p>
        <a:p>
          <a:pPr marL="342900" lvl="0" indent="-342900">
            <a:lnSpc>
              <a:spcPct val="107000"/>
            </a:lnSpc>
            <a:spcAft>
              <a:spcPts val="800"/>
            </a:spcAft>
            <a:buSzPts val="1000"/>
            <a:buFont typeface="Symbol" panose="05050102010706020507" pitchFamily="18" charset="2"/>
            <a:buChar char=""/>
            <a:tabLst>
              <a:tab pos="457200" algn="l"/>
            </a:tabLst>
          </a:pPr>
          <a:endParaRPr lang="da-DK" sz="1100">
            <a:effectLst/>
            <a:latin typeface="+mn-lt"/>
            <a:ea typeface="Times New Roman" panose="02020603050405020304" pitchFamily="18" charset="0"/>
            <a:cs typeface="Times New Roman" panose="02020603050405020304" pitchFamily="18" charset="0"/>
          </a:endParaRPr>
        </a:p>
        <a:p>
          <a:pPr>
            <a:lnSpc>
              <a:spcPct val="107000"/>
            </a:lnSpc>
            <a:spcAft>
              <a:spcPts val="800"/>
            </a:spcAft>
          </a:pPr>
          <a:r>
            <a:rPr lang="da-DK" sz="1100" b="1">
              <a:effectLst/>
              <a:latin typeface="+mn-lt"/>
              <a:ea typeface="Calibri" panose="020F0502020204030204" pitchFamily="34" charset="0"/>
              <a:cs typeface="Times New Roman" panose="02020603050405020304" pitchFamily="18" charset="0"/>
            </a:rPr>
            <a:t>4. Investeringsomkostninger i ansøgningsskemaet</a:t>
          </a:r>
          <a:br>
            <a:rPr lang="da-DK" sz="1100">
              <a:effectLst/>
              <a:latin typeface="+mn-lt"/>
              <a:ea typeface="Calibri" panose="020F0502020204030204" pitchFamily="34" charset="0"/>
              <a:cs typeface="Times New Roman" panose="02020603050405020304" pitchFamily="18" charset="0"/>
            </a:rPr>
          </a:br>
          <a:r>
            <a:rPr lang="da-DK" sz="1100">
              <a:effectLst/>
              <a:latin typeface="+mn-lt"/>
              <a:ea typeface="Calibri" panose="020F0502020204030204" pitchFamily="34" charset="0"/>
              <a:cs typeface="Times New Roman" panose="02020603050405020304" pitchFamily="18" charset="0"/>
            </a:rPr>
            <a:t>Det beløb, du skal indtaste i ansøgningsskemaet, er det beløb, der er angivet som investeringsomkostninger</a:t>
          </a:r>
          <a:r>
            <a:rPr lang="da-DK" sz="1100" baseline="0">
              <a:effectLst/>
              <a:latin typeface="+mn-lt"/>
              <a:ea typeface="Calibri" panose="020F0502020204030204" pitchFamily="34" charset="0"/>
              <a:cs typeface="Times New Roman" panose="02020603050405020304" pitchFamily="18" charset="0"/>
            </a:rPr>
            <a:t> i ansøgningsskemaet. </a:t>
          </a:r>
          <a:endParaRPr lang="da-DK" sz="1050">
            <a:effectLst/>
            <a:latin typeface="Times New Roman" panose="02020603050405020304" pitchFamily="18"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50">
            <a:effectLst/>
            <a:latin typeface="+mn-lt"/>
            <a:ea typeface="Calibri" panose="020F0502020204030204" pitchFamily="34" charset="0"/>
            <a:cs typeface="Times New Roman" panose="02020603050405020304" pitchFamily="18" charset="0"/>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554910</xdr:colOff>
      <xdr:row>0</xdr:row>
      <xdr:rowOff>8965</xdr:rowOff>
    </xdr:from>
    <xdr:to>
      <xdr:col>23</xdr:col>
      <xdr:colOff>548891</xdr:colOff>
      <xdr:row>2</xdr:row>
      <xdr:rowOff>224413</xdr:rowOff>
    </xdr:to>
    <xdr:pic>
      <xdr:nvPicPr>
        <xdr:cNvPr id="2" name="Billede 1">
          <a:extLst>
            <a:ext uri="{FF2B5EF4-FFF2-40B4-BE49-F238E27FC236}">
              <a16:creationId xmlns:a16="http://schemas.microsoft.com/office/drawing/2014/main" id="{5B111CD8-869A-4ED4-8C6B-0D1A06FF5D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1610" y="8965"/>
          <a:ext cx="1911681" cy="580573"/>
        </a:xfrm>
        <a:prstGeom prst="rect">
          <a:avLst/>
        </a:prstGeom>
      </xdr:spPr>
    </xdr:pic>
    <xdr:clientData/>
  </xdr:twoCellAnchor>
  <xdr:twoCellAnchor>
    <xdr:from>
      <xdr:col>20</xdr:col>
      <xdr:colOff>389452</xdr:colOff>
      <xdr:row>4</xdr:row>
      <xdr:rowOff>411988</xdr:rowOff>
    </xdr:from>
    <xdr:to>
      <xdr:col>30</xdr:col>
      <xdr:colOff>408688</xdr:colOff>
      <xdr:row>26</xdr:row>
      <xdr:rowOff>149680</xdr:rowOff>
    </xdr:to>
    <xdr:sp macro="" textlink="">
      <xdr:nvSpPr>
        <xdr:cNvPr id="3" name="Tekstfelt 2">
          <a:extLst>
            <a:ext uri="{FF2B5EF4-FFF2-40B4-BE49-F238E27FC236}">
              <a16:creationId xmlns:a16="http://schemas.microsoft.com/office/drawing/2014/main" id="{F810B26E-997E-4C8A-ADCA-DA53D9849769}"/>
            </a:ext>
          </a:extLst>
        </xdr:cNvPr>
        <xdr:cNvSpPr txBox="1"/>
      </xdr:nvSpPr>
      <xdr:spPr>
        <a:xfrm>
          <a:off x="15207631" y="1255631"/>
          <a:ext cx="7231021" cy="5956156"/>
        </a:xfrm>
        <a:prstGeom prst="rect">
          <a:avLst/>
        </a:prstGeom>
        <a:solidFill>
          <a:schemeClr val="accent6">
            <a:lumMod val="40000"/>
            <a:lumOff val="60000"/>
          </a:schemeClr>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2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1. Anvendelsesområde for  standardløsning for leasing- varmepumpeprojekter </a:t>
          </a:r>
        </a:p>
        <a:p>
          <a:pPr marL="171450" marR="0" lvl="0" indent="-171450" defTabSz="914400" eaLnBrk="1" fontAlgn="auto" latinLnBrk="0" hangingPunct="1">
            <a:lnSpc>
              <a:spcPct val="107000"/>
            </a:lnSpc>
            <a:spcBef>
              <a:spcPts val="0"/>
            </a:spcBef>
            <a:spcAft>
              <a:spcPts val="800"/>
            </a:spcAft>
            <a:buClrTx/>
            <a:buSzTx/>
            <a:buFont typeface="Arial" panose="020B0604020202020204" pitchFamily="34" charset="0"/>
            <a:buChar char="•"/>
            <a:tabLst/>
            <a:defRPr/>
          </a:pPr>
          <a:r>
            <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Standardløsningen for leasing - varmepumpeprojekter kan kun anvendes, hvis projektet omhandler udskiftning til en varmepumpe med en SCOP på minimum 2,3 og anvender varme fra naturlige omgivelse som luft, vand eller jord</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2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2. Hjælpetekst til opgørelse af leasingaftalen </a:t>
          </a:r>
          <a:endParaRPr kumimoji="0" lang="da-DK" sz="12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År 0 indtastes alle de omkostninger på leasingaftalen, som er afholdt og betalt inden anmodning om udbetaling.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År 1-X indtastes ydelserne for de pågældende år. X er antallet af år, som leasingkontrakten løber over.</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År X indtastes restbeløbet, som betales ved udgange af leasingkontrakten. </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Dokumentation: </a:t>
          </a:r>
          <a:endPar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På ansøgningstidspunktet udkast til en leasingaftale.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da-DK"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På udbetalingstidspunktet en underskrevet leasingaftale.</a:t>
          </a:r>
          <a:endParaRPr lang="da-DK" sz="1100">
            <a:effectLst/>
            <a:latin typeface="+mn-lt"/>
            <a:ea typeface="Times New Roman" panose="02020603050405020304" pitchFamily="18"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50">
            <a:effectLst/>
            <a:latin typeface="Times New Roman" panose="02020603050405020304" pitchFamily="18" charset="0"/>
            <a:ea typeface="Times New Roman" panose="02020603050405020304" pitchFamily="18" charset="0"/>
            <a:cs typeface="Times New Roman" panose="02020603050405020304" pitchFamily="18" charset="0"/>
          </a:endParaRPr>
        </a:p>
        <a:p>
          <a:pPr>
            <a:lnSpc>
              <a:spcPct val="107000"/>
            </a:lnSpc>
            <a:spcAft>
              <a:spcPts val="800"/>
            </a:spcAft>
          </a:pPr>
          <a:r>
            <a:rPr lang="da-DK" sz="1200" b="1">
              <a:effectLst/>
              <a:latin typeface="Calibri" panose="020F0502020204030204" pitchFamily="34" charset="0"/>
              <a:ea typeface="Calibri" panose="020F0502020204030204" pitchFamily="34" charset="0"/>
              <a:cs typeface="Times New Roman" panose="02020603050405020304" pitchFamily="18" charset="0"/>
            </a:rPr>
            <a:t>3. Investeringsomkostninger i ansøgningsskemaet</a:t>
          </a:r>
          <a:br>
            <a:rPr lang="da-DK" sz="1050">
              <a:effectLst/>
              <a:latin typeface="Calibri" panose="020F0502020204030204" pitchFamily="34" charset="0"/>
              <a:ea typeface="Calibri" panose="020F0502020204030204" pitchFamily="34" charset="0"/>
              <a:cs typeface="Times New Roman" panose="02020603050405020304" pitchFamily="18" charset="0"/>
            </a:rPr>
          </a:br>
          <a:r>
            <a:rPr lang="da-DK" sz="1050">
              <a:effectLst/>
              <a:latin typeface="Calibri" panose="020F0502020204030204" pitchFamily="34" charset="0"/>
              <a:ea typeface="Calibri" panose="020F0502020204030204" pitchFamily="34" charset="0"/>
              <a:cs typeface="Times New Roman" panose="02020603050405020304" pitchFamily="18" charset="0"/>
            </a:rPr>
            <a:t>Under andre</a:t>
          </a:r>
          <a:r>
            <a:rPr lang="da-DK" sz="1050" baseline="0">
              <a:effectLst/>
              <a:latin typeface="Calibri" panose="020F0502020204030204" pitchFamily="34" charset="0"/>
              <a:ea typeface="Calibri" panose="020F0502020204030204" pitchFamily="34" charset="0"/>
              <a:cs typeface="Times New Roman" panose="02020603050405020304" pitchFamily="18" charset="0"/>
            </a:rPr>
            <a:t> omkostninger indtastes </a:t>
          </a:r>
          <a:r>
            <a:rPr lang="da-DK" sz="1100" baseline="0">
              <a:solidFill>
                <a:schemeClr val="dk1"/>
              </a:solidFill>
              <a:effectLst/>
              <a:latin typeface="+mn-lt"/>
              <a:ea typeface="+mn-ea"/>
              <a:cs typeface="+mn-cs"/>
            </a:rPr>
            <a:t>e</a:t>
          </a:r>
          <a:r>
            <a:rPr lang="da-DK" sz="1100">
              <a:solidFill>
                <a:schemeClr val="dk1"/>
              </a:solidFill>
              <a:effectLst/>
              <a:latin typeface="+mn-lt"/>
              <a:ea typeface="+mn-ea"/>
              <a:cs typeface="+mn-cs"/>
            </a:rPr>
            <a:t>kstra investeringsomkostninger: Udgifter, der ikke er en del af leasingaftalen, f.eks. rådgiverhonorar eller miljøtilladelser. Hvis der ikke er ekstra udgifter, behøver du ikke indtaste noget.</a:t>
          </a:r>
          <a:endParaRPr lang="da-DK" sz="105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a-DK" sz="1050">
              <a:effectLst/>
              <a:latin typeface="Calibri" panose="020F0502020204030204" pitchFamily="34" charset="0"/>
              <a:ea typeface="Calibri" panose="020F0502020204030204" pitchFamily="34" charset="0"/>
              <a:cs typeface="Times New Roman" panose="02020603050405020304" pitchFamily="18" charset="0"/>
            </a:rPr>
            <a:t>Det beløb, du skal indtaste i ansøgningsskemaet, er det beløb, der er angivet som den samlede investering for projektet.</a:t>
          </a:r>
          <a:br>
            <a:rPr lang="da-DK" sz="1050">
              <a:effectLst/>
              <a:latin typeface="Calibri" panose="020F0502020204030204" pitchFamily="34" charset="0"/>
              <a:ea typeface="Calibri" panose="020F0502020204030204" pitchFamily="34" charset="0"/>
              <a:cs typeface="Times New Roman" panose="02020603050405020304" pitchFamily="18" charset="0"/>
            </a:rPr>
          </a:br>
          <a:endParaRPr lang="da-DK" sz="1050">
            <a:effectLst/>
            <a:latin typeface="Times New Roman" panose="02020603050405020304" pitchFamily="18" charset="0"/>
            <a:ea typeface="Times New Roman" panose="02020603050405020304" pitchFamily="18"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50">
            <a:effectLst/>
            <a:latin typeface="Times New Roman" panose="02020603050405020304" pitchFamily="18"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50">
            <a:effectLst/>
            <a:latin typeface="+mn-lt"/>
            <a:ea typeface="Calibri" panose="020F0502020204030204" pitchFamily="34" charset="0"/>
            <a:cs typeface="Times New Roman" panose="02020603050405020304" pitchFamily="18" charset="0"/>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554910</xdr:colOff>
      <xdr:row>0</xdr:row>
      <xdr:rowOff>8965</xdr:rowOff>
    </xdr:from>
    <xdr:to>
      <xdr:col>23</xdr:col>
      <xdr:colOff>548891</xdr:colOff>
      <xdr:row>2</xdr:row>
      <xdr:rowOff>243009</xdr:rowOff>
    </xdr:to>
    <xdr:pic>
      <xdr:nvPicPr>
        <xdr:cNvPr id="2" name="Billede 1">
          <a:extLst>
            <a:ext uri="{FF2B5EF4-FFF2-40B4-BE49-F238E27FC236}">
              <a16:creationId xmlns:a16="http://schemas.microsoft.com/office/drawing/2014/main" id="{B6A669AE-2BEF-43CC-92B9-DAB411A3F3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28185" y="8965"/>
          <a:ext cx="1816431" cy="593273"/>
        </a:xfrm>
        <a:prstGeom prst="rect">
          <a:avLst/>
        </a:prstGeom>
      </xdr:spPr>
    </xdr:pic>
    <xdr:clientData/>
  </xdr:twoCellAnchor>
  <xdr:twoCellAnchor>
    <xdr:from>
      <xdr:col>20</xdr:col>
      <xdr:colOff>412750</xdr:colOff>
      <xdr:row>5</xdr:row>
      <xdr:rowOff>184151</xdr:rowOff>
    </xdr:from>
    <xdr:to>
      <xdr:col>30</xdr:col>
      <xdr:colOff>504265</xdr:colOff>
      <xdr:row>54</xdr:row>
      <xdr:rowOff>81643</xdr:rowOff>
    </xdr:to>
    <xdr:sp macro="" textlink="">
      <xdr:nvSpPr>
        <xdr:cNvPr id="3" name="Tekstfelt 2">
          <a:extLst>
            <a:ext uri="{FF2B5EF4-FFF2-40B4-BE49-F238E27FC236}">
              <a16:creationId xmlns:a16="http://schemas.microsoft.com/office/drawing/2014/main" id="{56D08E77-12AF-43A4-A0A9-FE663421D408}"/>
            </a:ext>
          </a:extLst>
        </xdr:cNvPr>
        <xdr:cNvSpPr txBox="1"/>
      </xdr:nvSpPr>
      <xdr:spPr>
        <a:xfrm>
          <a:off x="15230929" y="1272722"/>
          <a:ext cx="7303300" cy="10606314"/>
        </a:xfrm>
        <a:prstGeom prst="rect">
          <a:avLst/>
        </a:prstGeom>
        <a:solidFill>
          <a:schemeClr val="accent6">
            <a:lumMod val="40000"/>
            <a:lumOff val="60000"/>
          </a:schemeClr>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05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1. Anvendelsesområde for standardløsningen for leasing- færgerprojekter </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Standardløsningen for færger anvendes kun ved udskiftning af færger, der opfylder betingelserne i kapitel 3.3 i ansøgervejledningen.</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05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2. Hjælpetekst til udfyldelse af tabel over leasingaftalen </a:t>
          </a:r>
          <a:endPar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År 0 indtastes alle de omkostninger på leasingaftalen, som er afholdt og betalt inden anmodning om udbetaling. </a:t>
          </a: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År 1-X indtastes ydelserne for de pågældende år. X er antallet af år, som leasingkontrakten løber over.</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År X indtastes restbeløbet, som betales ved udgange af leasingkontrakten. </a:t>
          </a:r>
        </a:p>
        <a:p>
          <a:pPr marL="0" marR="0" lvl="0" indent="0" defTabSz="914400" eaLnBrk="1" fontAlgn="auto" latinLnBrk="0" hangingPunct="1">
            <a:lnSpc>
              <a:spcPct val="107000"/>
            </a:lnSpc>
            <a:spcBef>
              <a:spcPts val="0"/>
            </a:spcBef>
            <a:spcAft>
              <a:spcPts val="800"/>
            </a:spcAft>
            <a:buClrTx/>
            <a:buSzTx/>
            <a:buFontTx/>
            <a:buNone/>
            <a:tabLst/>
            <a:defRPr/>
          </a:pPr>
          <a:r>
            <a:rPr kumimoji="0" lang="da-DK" sz="1050" b="1"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Dokumentation: </a:t>
          </a:r>
          <a:endPar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På ansøgningstidspunktet udkast til en leasingaftale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kumimoji="0" lang="da-DK" sz="1050" b="0" i="0" u="none" strike="noStrike" kern="0" cap="none" spc="0" normalizeH="0" baseline="0" noProof="0">
              <a:ln>
                <a:noFill/>
              </a:ln>
              <a:solidFill>
                <a:prstClr val="black"/>
              </a:solidFill>
              <a:effectLst/>
              <a:uLnTx/>
              <a:uFillTx/>
              <a:latin typeface="+mn-lt"/>
              <a:ea typeface="Calibri" panose="020F0502020204030204" pitchFamily="34" charset="0"/>
              <a:cs typeface="Times New Roman" panose="02020603050405020304" pitchFamily="18" charset="0"/>
            </a:rPr>
            <a:t>På udbetalingstidspunktet en underskrevet leasingaftale</a:t>
          </a:r>
          <a:endParaRPr lang="da-DK" sz="1050" b="1">
            <a:effectLst/>
            <a:latin typeface="+mn-lt"/>
            <a:ea typeface="Times New Roman" panose="02020603050405020304" pitchFamily="18" charset="0"/>
            <a:cs typeface="Times New Roman" panose="02020603050405020304" pitchFamily="18" charset="0"/>
          </a:endParaRPr>
        </a:p>
        <a:p>
          <a:pPr>
            <a:lnSpc>
              <a:spcPct val="107000"/>
            </a:lnSpc>
            <a:spcAft>
              <a:spcPts val="800"/>
            </a:spcAft>
          </a:pPr>
          <a:r>
            <a:rPr lang="da-DK" sz="1050" b="1">
              <a:effectLst/>
              <a:latin typeface="+mn-lt"/>
              <a:ea typeface="Times New Roman" panose="02020603050405020304" pitchFamily="18" charset="0"/>
              <a:cs typeface="Times New Roman" panose="02020603050405020304" pitchFamily="18" charset="0"/>
            </a:rPr>
            <a:t>3. Hjælpetekst til opgørelse af et</a:t>
          </a:r>
          <a:r>
            <a:rPr lang="da-DK" sz="1050" b="1" baseline="0">
              <a:effectLst/>
              <a:latin typeface="+mn-lt"/>
              <a:ea typeface="Times New Roman" panose="02020603050405020304" pitchFamily="18" charset="0"/>
              <a:cs typeface="Times New Roman" panose="02020603050405020304" pitchFamily="18" charset="0"/>
            </a:rPr>
            <a:t> tilsvarende fartøj, der opfylder gældende EU standarder</a:t>
          </a:r>
          <a:br>
            <a:rPr lang="da-DK" sz="1050">
              <a:effectLst/>
              <a:latin typeface="+mn-lt"/>
              <a:ea typeface="Times New Roman" panose="02020603050405020304" pitchFamily="18" charset="0"/>
              <a:cs typeface="Times New Roman" panose="02020603050405020304" pitchFamily="18" charset="0"/>
            </a:rPr>
          </a:br>
          <a:endParaRPr lang="da-DK" sz="1050">
            <a:effectLst/>
            <a:latin typeface="+mn-lt"/>
            <a:ea typeface="Times New Roman" panose="02020603050405020304" pitchFamily="18" charset="0"/>
            <a:cs typeface="Times New Roman" panose="02020603050405020304" pitchFamily="18" charset="0"/>
          </a:endParaRPr>
        </a:p>
        <a:p>
          <a:pPr>
            <a:lnSpc>
              <a:spcPct val="107000"/>
            </a:lnSpc>
            <a:spcAft>
              <a:spcPts val="800"/>
            </a:spcAft>
          </a:pPr>
          <a:r>
            <a:rPr lang="da-DK" sz="1050">
              <a:effectLst/>
              <a:latin typeface="+mn-lt"/>
              <a:ea typeface="Times New Roman" panose="02020603050405020304" pitchFamily="18" charset="0"/>
              <a:cs typeface="Times New Roman" panose="02020603050405020304" pitchFamily="18" charset="0"/>
            </a:rPr>
            <a:t>Et tilsvarende fartøj kan for eksempel være en ny dieseldrevet færge, som opfylder alle gældende EU-standarder. Det vil sige en færge med samme størrelse, kapacitet og tekniske specifikationer.</a:t>
          </a:r>
        </a:p>
        <a:p>
          <a:pPr>
            <a:lnSpc>
              <a:spcPct val="107000"/>
            </a:lnSpc>
            <a:spcAft>
              <a:spcPts val="800"/>
            </a:spcAft>
          </a:pPr>
          <a:r>
            <a:rPr lang="da-DK" sz="1050">
              <a:effectLst/>
              <a:latin typeface="+mn-lt"/>
              <a:ea typeface="Times New Roman" panose="02020603050405020304" pitchFamily="18" charset="0"/>
              <a:cs typeface="Times New Roman" panose="02020603050405020304" pitchFamily="18" charset="0"/>
            </a:rPr>
            <a:t>Der er to metoder til at opgøre værdien af leasingaftalen for et tilsvarende fartøj, der opfylder alle gældende EU-standarder:</a:t>
          </a:r>
        </a:p>
        <a:p>
          <a:pPr marL="342900" lvl="0" indent="-342900">
            <a:lnSpc>
              <a:spcPct val="107000"/>
            </a:lnSpc>
            <a:spcAft>
              <a:spcPts val="800"/>
            </a:spcAft>
            <a:buFont typeface="+mj-lt"/>
            <a:buAutoNum type="arabicPeriod"/>
            <a:tabLst>
              <a:tab pos="457200" algn="l"/>
            </a:tabLst>
          </a:pPr>
          <a:r>
            <a:rPr lang="da-DK" sz="1050">
              <a:effectLst/>
              <a:latin typeface="+mn-lt"/>
              <a:ea typeface="Times New Roman" panose="02020603050405020304" pitchFamily="18" charset="0"/>
              <a:cs typeface="Times New Roman" panose="02020603050405020304" pitchFamily="18" charset="0"/>
            </a:rPr>
            <a:t>En fiktiv leasingkontrakt for et tilsvarende</a:t>
          </a:r>
          <a:r>
            <a:rPr lang="da-DK" sz="1050" baseline="0">
              <a:effectLst/>
              <a:latin typeface="+mn-lt"/>
              <a:ea typeface="Times New Roman" panose="02020603050405020304" pitchFamily="18" charset="0"/>
              <a:cs typeface="Times New Roman" panose="02020603050405020304" pitchFamily="18" charset="0"/>
            </a:rPr>
            <a:t> fartøj.</a:t>
          </a:r>
          <a:endParaRPr lang="da-DK" sz="1050">
            <a:effectLst/>
            <a:latin typeface="+mn-lt"/>
            <a:ea typeface="Times New Roman" panose="02020603050405020304" pitchFamily="18" charset="0"/>
            <a:cs typeface="Times New Roman" panose="02020603050405020304" pitchFamily="18" charset="0"/>
          </a:endParaRPr>
        </a:p>
        <a:p>
          <a:pPr marL="342900" lvl="0" indent="-342900">
            <a:lnSpc>
              <a:spcPct val="107000"/>
            </a:lnSpc>
            <a:spcAft>
              <a:spcPts val="800"/>
            </a:spcAft>
            <a:buFont typeface="+mj-lt"/>
            <a:buAutoNum type="arabicPeriod"/>
            <a:tabLst>
              <a:tab pos="457200" algn="l"/>
            </a:tabLst>
          </a:pPr>
          <a:r>
            <a:rPr lang="da-DK" sz="1050">
              <a:effectLst/>
              <a:latin typeface="+mn-lt"/>
              <a:ea typeface="Times New Roman" panose="02020603050405020304" pitchFamily="18" charset="0"/>
              <a:cs typeface="Times New Roman" panose="02020603050405020304" pitchFamily="18" charset="0"/>
            </a:rPr>
            <a:t>Anskaffelsesprisen for et</a:t>
          </a:r>
          <a:r>
            <a:rPr lang="da-DK" sz="1050" baseline="0">
              <a:effectLst/>
              <a:latin typeface="+mn-lt"/>
              <a:ea typeface="Times New Roman" panose="02020603050405020304" pitchFamily="18" charset="0"/>
              <a:cs typeface="Times New Roman" panose="02020603050405020304" pitchFamily="18" charset="0"/>
            </a:rPr>
            <a:t> tilsvarende fartøj </a:t>
          </a:r>
        </a:p>
        <a:p>
          <a:pPr marL="342900" lvl="0" indent="-342900">
            <a:lnSpc>
              <a:spcPct val="107000"/>
            </a:lnSpc>
            <a:spcAft>
              <a:spcPts val="800"/>
            </a:spcAft>
            <a:buFont typeface="+mj-lt"/>
            <a:buAutoNum type="arabicPeriod"/>
            <a:tabLst>
              <a:tab pos="457200" algn="l"/>
            </a:tabLst>
          </a:pPr>
          <a:endParaRPr lang="da-DK" sz="1050" b="1" baseline="0">
            <a:effectLst/>
            <a:latin typeface="+mn-lt"/>
            <a:ea typeface="Times New Roman" panose="02020603050405020304" pitchFamily="18" charset="0"/>
            <a:cs typeface="Times New Roman" panose="02020603050405020304" pitchFamily="18" charset="0"/>
          </a:endParaRPr>
        </a:p>
        <a:p>
          <a:pPr marL="0" lvl="0" indent="0">
            <a:lnSpc>
              <a:spcPct val="107000"/>
            </a:lnSpc>
            <a:spcAft>
              <a:spcPts val="800"/>
            </a:spcAft>
            <a:buFontTx/>
            <a:buNone/>
            <a:tabLst>
              <a:tab pos="457200" algn="l"/>
            </a:tabLst>
          </a:pPr>
          <a:r>
            <a:rPr lang="da-DK" sz="1050" b="1">
              <a:effectLst/>
              <a:latin typeface="+mn-lt"/>
              <a:ea typeface="Times New Roman" panose="02020603050405020304" pitchFamily="18" charset="0"/>
              <a:cs typeface="Times New Roman" panose="02020603050405020304" pitchFamily="18" charset="0"/>
            </a:rPr>
            <a:t>Leasingkontrakten</a:t>
          </a:r>
          <a:endParaRPr lang="da-DK" sz="105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050">
              <a:effectLst/>
              <a:latin typeface="+mn-lt"/>
              <a:ea typeface="Times New Roman" panose="02020603050405020304" pitchFamily="18" charset="0"/>
              <a:cs typeface="Times New Roman" panose="02020603050405020304" pitchFamily="18" charset="0"/>
            </a:rPr>
            <a:t>Leasingkontrakten skal være udarbejdet af et leasingselskab og fremstå realistisk og troværdig.</a:t>
          </a:r>
          <a:endParaRPr lang="da-DK" sz="105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050">
              <a:effectLst/>
              <a:latin typeface="+mn-lt"/>
              <a:ea typeface="Times New Roman" panose="02020603050405020304" pitchFamily="18" charset="0"/>
              <a:cs typeface="Times New Roman" panose="02020603050405020304" pitchFamily="18" charset="0"/>
            </a:rPr>
            <a:t>Som dokumentation skal du indsende den fiktive leasingkontrakt.</a:t>
          </a:r>
          <a:endParaRPr lang="da-DK" sz="105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050">
              <a:effectLst/>
              <a:latin typeface="+mn-lt"/>
              <a:ea typeface="Times New Roman" panose="02020603050405020304" pitchFamily="18" charset="0"/>
              <a:cs typeface="Times New Roman" panose="02020603050405020304" pitchFamily="18" charset="0"/>
            </a:rPr>
            <a:t>Ydelserne skal indtastes på samme måde som i tabellen over leasingaftalen.</a:t>
          </a:r>
          <a:endParaRPr lang="da-DK" sz="105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da-DK" sz="1050" b="1">
              <a:effectLst/>
              <a:latin typeface="+mn-lt"/>
              <a:ea typeface="Times New Roman" panose="02020603050405020304" pitchFamily="18" charset="0"/>
              <a:cs typeface="Times New Roman" panose="02020603050405020304" pitchFamily="18" charset="0"/>
            </a:rPr>
            <a:t>Anskaffelsespris</a:t>
          </a:r>
          <a:endParaRPr lang="da-DK" sz="1050" i="1">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050">
              <a:effectLst/>
              <a:latin typeface="+mn-lt"/>
              <a:ea typeface="Times New Roman" panose="02020603050405020304" pitchFamily="18" charset="0"/>
              <a:cs typeface="Times New Roman" panose="02020603050405020304" pitchFamily="18" charset="0"/>
            </a:rPr>
            <a:t>Du skal indtaste anskaffelsesprisen for det</a:t>
          </a:r>
          <a:r>
            <a:rPr lang="da-DK" sz="1050" baseline="0">
              <a:effectLst/>
              <a:latin typeface="+mn-lt"/>
              <a:ea typeface="Times New Roman" panose="02020603050405020304" pitchFamily="18" charset="0"/>
              <a:cs typeface="Times New Roman" panose="02020603050405020304" pitchFamily="18" charset="0"/>
            </a:rPr>
            <a:t> tilsvarende fartøj</a:t>
          </a:r>
          <a:r>
            <a:rPr lang="da-DK" sz="1050">
              <a:effectLst/>
              <a:latin typeface="+mn-lt"/>
              <a:ea typeface="Times New Roman" panose="02020603050405020304" pitchFamily="18" charset="0"/>
              <a:cs typeface="Times New Roman" panose="02020603050405020304" pitchFamily="18" charset="0"/>
            </a:rPr>
            <a:t>. Prisen skal være uden moms.</a:t>
          </a:r>
          <a:endParaRPr lang="da-DK" sz="105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r>
            <a:rPr lang="da-DK" sz="1050">
              <a:effectLst/>
              <a:latin typeface="+mn-lt"/>
              <a:ea typeface="Times New Roman" panose="02020603050405020304" pitchFamily="18" charset="0"/>
              <a:cs typeface="Times New Roman" panose="02020603050405020304" pitchFamily="18" charset="0"/>
            </a:rPr>
            <a:t>Som dokumentation skal du indsende valide kilder til prisen, for eksempel tilbud fra eksterne leverandører.</a:t>
          </a:r>
        </a:p>
        <a:p>
          <a:pPr>
            <a:lnSpc>
              <a:spcPct val="107000"/>
            </a:lnSpc>
            <a:spcAft>
              <a:spcPts val="800"/>
            </a:spcAft>
          </a:pPr>
          <a:endParaRPr lang="da-DK" sz="1050">
            <a:effectLst/>
            <a:latin typeface="+mn-lt"/>
            <a:ea typeface="Times New Roman" panose="02020603050405020304" pitchFamily="18" charset="0"/>
            <a:cs typeface="Times New Roman" panose="02020603050405020304" pitchFamily="18" charset="0"/>
          </a:endParaRPr>
        </a:p>
        <a:p>
          <a:r>
            <a:rPr lang="da-DK" sz="1100" b="1">
              <a:solidFill>
                <a:schemeClr val="dk1"/>
              </a:solidFill>
              <a:effectLst/>
              <a:latin typeface="+mn-lt"/>
              <a:ea typeface="+mn-ea"/>
              <a:cs typeface="+mn-cs"/>
            </a:rPr>
            <a:t>3. Investeringsomkostninger i ansøgningsskemaet</a:t>
          </a:r>
          <a:br>
            <a:rPr lang="da-DK" sz="1100">
              <a:solidFill>
                <a:schemeClr val="dk1"/>
              </a:solidFill>
              <a:effectLst/>
              <a:latin typeface="+mn-lt"/>
              <a:ea typeface="+mn-ea"/>
              <a:cs typeface="+mn-cs"/>
            </a:rPr>
          </a:br>
          <a:r>
            <a:rPr lang="da-DK" sz="1100">
              <a:solidFill>
                <a:schemeClr val="dk1"/>
              </a:solidFill>
              <a:effectLst/>
              <a:latin typeface="+mn-lt"/>
              <a:ea typeface="+mn-ea"/>
              <a:cs typeface="+mn-cs"/>
            </a:rPr>
            <a:t>Under andre</a:t>
          </a:r>
          <a:r>
            <a:rPr lang="da-DK" sz="1100" baseline="0">
              <a:solidFill>
                <a:schemeClr val="dk1"/>
              </a:solidFill>
              <a:effectLst/>
              <a:latin typeface="+mn-lt"/>
              <a:ea typeface="+mn-ea"/>
              <a:cs typeface="+mn-cs"/>
            </a:rPr>
            <a:t> omkostninger indtastes u</a:t>
          </a:r>
          <a:r>
            <a:rPr lang="da-DK" sz="1100">
              <a:solidFill>
                <a:schemeClr val="dk1"/>
              </a:solidFill>
              <a:effectLst/>
              <a:latin typeface="+mn-lt"/>
              <a:ea typeface="+mn-ea"/>
              <a:cs typeface="+mn-cs"/>
            </a:rPr>
            <a:t>dgifter, der ikke er en del af leasingaftalen, f.eks. rådgiverhonorar eller miljøtilladelser. Hvis der ikke er ekstra udgifter, behøver du ikke indtaste noget.</a:t>
          </a:r>
          <a:endParaRPr lang="da-DK" sz="1050">
            <a:effectLst/>
          </a:endParaRPr>
        </a:p>
        <a:p>
          <a:r>
            <a:rPr lang="da-DK" sz="1100">
              <a:solidFill>
                <a:schemeClr val="dk1"/>
              </a:solidFill>
              <a:effectLst/>
              <a:latin typeface="+mn-lt"/>
              <a:ea typeface="+mn-ea"/>
              <a:cs typeface="+mn-cs"/>
            </a:rPr>
            <a:t>Det beløb, du skal indtaste i ansøgningsskemaet, er det beløb, der er angivet som den samlede investering for projektet.</a:t>
          </a:r>
          <a:br>
            <a:rPr lang="da-DK" sz="1100">
              <a:solidFill>
                <a:schemeClr val="dk1"/>
              </a:solidFill>
              <a:effectLst/>
              <a:latin typeface="+mn-lt"/>
              <a:ea typeface="+mn-ea"/>
              <a:cs typeface="+mn-cs"/>
            </a:rPr>
          </a:br>
          <a:endParaRPr lang="da-DK" sz="1050">
            <a:effectLst/>
            <a:latin typeface="+mn-lt"/>
            <a:ea typeface="Times New Roman" panose="02020603050405020304" pitchFamily="18"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5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00">
            <a:effectLst/>
            <a:latin typeface="+mn-lt"/>
            <a:ea typeface="Calibri" panose="020F0502020204030204" pitchFamily="34" charset="0"/>
            <a:cs typeface="Times New Roman" panose="02020603050405020304" pitchFamily="18" charset="0"/>
          </a:endParaRPr>
        </a:p>
        <a:p>
          <a:pPr marL="342900" lvl="0" indent="-342900">
            <a:lnSpc>
              <a:spcPct val="107000"/>
            </a:lnSpc>
            <a:spcAft>
              <a:spcPts val="800"/>
            </a:spcAft>
            <a:buSzPts val="1000"/>
            <a:buFont typeface="Symbol" panose="05050102010706020507" pitchFamily="18" charset="2"/>
            <a:buChar char=""/>
            <a:tabLst>
              <a:tab pos="457200" algn="l"/>
            </a:tabLst>
          </a:pPr>
          <a:endParaRPr lang="da-DK" sz="1050">
            <a:effectLst/>
            <a:latin typeface="+mn-lt"/>
            <a:ea typeface="Calibri" panose="020F0502020204030204" pitchFamily="34" charset="0"/>
            <a:cs typeface="Times New Roman" panose="02020603050405020304" pitchFamily="18" charset="0"/>
          </a:endParaRPr>
        </a:p>
        <a:p>
          <a:endParaRPr lang="da-DK" sz="110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447675</xdr:colOff>
      <xdr:row>1</xdr:row>
      <xdr:rowOff>190499</xdr:rowOff>
    </xdr:from>
    <xdr:to>
      <xdr:col>17</xdr:col>
      <xdr:colOff>28575</xdr:colOff>
      <xdr:row>6</xdr:row>
      <xdr:rowOff>266700</xdr:rowOff>
    </xdr:to>
    <xdr:sp macro="" textlink="">
      <xdr:nvSpPr>
        <xdr:cNvPr id="2" name="Tekstfelt 1">
          <a:extLst>
            <a:ext uri="{FF2B5EF4-FFF2-40B4-BE49-F238E27FC236}">
              <a16:creationId xmlns:a16="http://schemas.microsoft.com/office/drawing/2014/main" id="{1064C8CA-7C14-43E0-AC90-4BB97D7D8EA3}"/>
            </a:ext>
          </a:extLst>
        </xdr:cNvPr>
        <xdr:cNvSpPr txBox="1"/>
      </xdr:nvSpPr>
      <xdr:spPr>
        <a:xfrm>
          <a:off x="8058150" y="380999"/>
          <a:ext cx="7486650" cy="1123951"/>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da-DK" sz="1100" b="1"/>
            <a:t>Hjælpetekst</a:t>
          </a:r>
          <a:r>
            <a:rPr lang="da-DK" sz="1100" b="1" baseline="0"/>
            <a:t> ratevisudbetalinger: </a:t>
          </a:r>
          <a:endParaRPr lang="da-DK" sz="1100" b="1"/>
        </a:p>
        <a:p>
          <a:pPr marL="171450" indent="-171450">
            <a:buFont typeface="Arial" panose="020B0604020202020204" pitchFamily="34" charset="0"/>
            <a:buChar char="•"/>
          </a:pPr>
          <a:r>
            <a:rPr lang="da-DK" sz="1100"/>
            <a:t>1.Indtast tilskuddets størrelse, som fremgår af TAS.</a:t>
          </a:r>
        </a:p>
        <a:p>
          <a:pPr marL="171450" indent="-171450">
            <a:buFont typeface="Arial" panose="020B0604020202020204" pitchFamily="34" charset="0"/>
            <a:buChar char="•"/>
          </a:pPr>
          <a:r>
            <a:rPr lang="da-DK" sz="1100"/>
            <a:t>2. Indtast projektets maksimale støtteprocent, som fremgår af TAS.</a:t>
          </a:r>
        </a:p>
        <a:p>
          <a:pPr marL="171450" indent="-171450">
            <a:buFont typeface="Arial" panose="020B0604020202020204" pitchFamily="34" charset="0"/>
            <a:buChar char="•"/>
          </a:pPr>
          <a:r>
            <a:rPr lang="da-DK" sz="1100"/>
            <a:t>3. Feltet viser, hvilke tilskudsbeløb der mangler at blive udbetalt.</a:t>
          </a:r>
        </a:p>
        <a:p>
          <a:pPr marL="171450" indent="-171450">
            <a:buFont typeface="Arial" panose="020B0604020202020204" pitchFamily="34" charset="0"/>
            <a:buChar char="•"/>
          </a:pPr>
          <a:r>
            <a:rPr lang="da-DK" sz="1100"/>
            <a:t>4. Indtast de afholdte og betalte investeringsomkostninger.</a:t>
          </a:r>
        </a:p>
        <a:p>
          <a:pPr marL="171450" indent="-171450">
            <a:buFont typeface="Arial" panose="020B0604020202020204" pitchFamily="34" charset="0"/>
            <a:buChar char="•"/>
          </a:pPr>
          <a:r>
            <a:rPr lang="da-DK" sz="1100"/>
            <a:t>5.</a:t>
          </a:r>
          <a:r>
            <a:rPr lang="da-DK" sz="1100" baseline="0"/>
            <a:t> </a:t>
          </a:r>
          <a:r>
            <a:rPr lang="da-DK" sz="1100"/>
            <a:t>Feltet viser tilskudsbeløbet, der skal udbetales baseret på støtteprocenten og de afholdte omkostninger i det givne år.</a:t>
          </a:r>
          <a:r>
            <a:rPr lang="da-DK" sz="1100" baseline="0"/>
            <a:t> </a:t>
          </a:r>
          <a:endParaRPr lang="da-DK"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Normal="100" workbookViewId="0">
      <selection activeCell="O4" sqref="O4"/>
    </sheetView>
  </sheetViews>
  <sheetFormatPr defaultRowHeight="14.5" x14ac:dyDescent="0.35"/>
  <sheetData>
    <row r="1" spans="1:15" x14ac:dyDescent="0.35">
      <c r="A1" s="2"/>
      <c r="B1" s="3"/>
      <c r="C1" s="3"/>
      <c r="D1" s="3"/>
      <c r="E1" s="3"/>
      <c r="F1" s="3"/>
      <c r="G1" s="3"/>
      <c r="H1" s="4"/>
      <c r="I1" s="4"/>
      <c r="J1" s="5"/>
      <c r="K1" s="5"/>
      <c r="L1" s="5"/>
      <c r="M1" s="1"/>
      <c r="N1" s="6"/>
      <c r="O1" s="5"/>
    </row>
    <row r="2" spans="1:15" x14ac:dyDescent="0.35">
      <c r="A2" s="1"/>
      <c r="B2" s="114" t="s">
        <v>51</v>
      </c>
      <c r="C2" s="114"/>
      <c r="D2" s="114"/>
      <c r="E2" s="114"/>
      <c r="F2" s="114"/>
      <c r="G2" s="114"/>
      <c r="H2" s="114"/>
      <c r="I2" s="114"/>
      <c r="J2" s="114"/>
      <c r="K2" s="114"/>
      <c r="L2" s="114"/>
      <c r="M2" s="114"/>
      <c r="N2" s="7"/>
      <c r="O2" s="8"/>
    </row>
    <row r="3" spans="1:15" ht="17.5" x14ac:dyDescent="0.35">
      <c r="A3" s="9"/>
      <c r="B3" s="114"/>
      <c r="C3" s="114"/>
      <c r="D3" s="114"/>
      <c r="E3" s="114"/>
      <c r="F3" s="114"/>
      <c r="G3" s="114"/>
      <c r="H3" s="114"/>
      <c r="I3" s="114"/>
      <c r="J3" s="114"/>
      <c r="K3" s="114"/>
      <c r="L3" s="114"/>
      <c r="M3" s="114"/>
      <c r="N3" s="8"/>
      <c r="O3" s="8"/>
    </row>
    <row r="4" spans="1:15" ht="17.5" x14ac:dyDescent="0.35">
      <c r="A4" s="9"/>
      <c r="B4" s="10"/>
      <c r="C4" s="10"/>
      <c r="D4" s="10"/>
      <c r="E4" s="10"/>
      <c r="F4" s="10"/>
      <c r="G4" s="10"/>
      <c r="H4" s="1"/>
      <c r="I4" s="11"/>
      <c r="J4" s="11"/>
      <c r="K4" s="11"/>
      <c r="L4" s="11"/>
      <c r="M4" s="11"/>
      <c r="N4" s="8"/>
      <c r="O4" s="12" t="s">
        <v>80</v>
      </c>
    </row>
    <row r="5" spans="1:15" x14ac:dyDescent="0.35">
      <c r="A5" s="13"/>
      <c r="B5" s="13"/>
      <c r="C5" s="13"/>
      <c r="D5" s="13"/>
      <c r="E5" s="13"/>
      <c r="F5" s="13"/>
      <c r="G5" s="13"/>
      <c r="H5" s="13"/>
      <c r="I5" s="13"/>
      <c r="J5" s="13"/>
      <c r="K5" s="13"/>
      <c r="L5" s="13"/>
      <c r="M5" s="13"/>
      <c r="N5" s="13"/>
      <c r="O5" s="13"/>
    </row>
    <row r="6" spans="1:15" x14ac:dyDescent="0.35">
      <c r="A6" s="1"/>
      <c r="B6" s="1"/>
      <c r="C6" s="1"/>
      <c r="D6" s="1"/>
      <c r="E6" s="1"/>
      <c r="F6" s="1"/>
      <c r="G6" s="1"/>
      <c r="H6" s="1"/>
      <c r="I6" s="1"/>
      <c r="J6" s="1"/>
      <c r="K6" s="1"/>
      <c r="L6" s="1"/>
      <c r="M6" s="1"/>
      <c r="N6" s="1"/>
      <c r="O6" s="1"/>
    </row>
    <row r="7" spans="1:15" x14ac:dyDescent="0.35">
      <c r="A7" s="14"/>
      <c r="B7" s="14"/>
      <c r="C7" s="15"/>
      <c r="D7" s="16"/>
      <c r="E7" s="16"/>
      <c r="F7" s="16"/>
      <c r="G7" s="16"/>
      <c r="H7" s="16"/>
      <c r="I7" s="16"/>
      <c r="J7" s="17"/>
      <c r="K7" s="16"/>
      <c r="L7" s="16"/>
      <c r="M7" s="16"/>
      <c r="N7" s="16"/>
      <c r="O7" s="16"/>
    </row>
    <row r="8" spans="1:15" x14ac:dyDescent="0.35">
      <c r="A8" s="14"/>
      <c r="B8" s="14"/>
      <c r="C8" s="115"/>
      <c r="D8" s="115"/>
      <c r="E8" s="115"/>
      <c r="F8" s="115"/>
      <c r="G8" s="115"/>
      <c r="H8" s="115"/>
      <c r="I8" s="115"/>
      <c r="J8" s="115"/>
      <c r="K8" s="115"/>
      <c r="L8" s="115"/>
      <c r="M8" s="115"/>
      <c r="N8" s="115"/>
      <c r="O8" s="16"/>
    </row>
    <row r="9" spans="1:15" ht="235.5" customHeight="1" x14ac:dyDescent="0.35">
      <c r="A9" s="18"/>
      <c r="B9" s="18"/>
      <c r="C9" s="115"/>
      <c r="D9" s="115"/>
      <c r="E9" s="115"/>
      <c r="F9" s="115"/>
      <c r="G9" s="115"/>
      <c r="H9" s="115"/>
      <c r="I9" s="115"/>
      <c r="J9" s="115"/>
      <c r="K9" s="115"/>
      <c r="L9" s="115"/>
      <c r="M9" s="115"/>
      <c r="N9" s="115"/>
      <c r="O9" s="1"/>
    </row>
    <row r="10" spans="1:15" ht="33" customHeight="1" x14ac:dyDescent="0.35">
      <c r="A10" s="18"/>
      <c r="B10" s="18"/>
      <c r="C10" s="18"/>
      <c r="D10" s="18"/>
      <c r="E10" s="18"/>
      <c r="F10" s="18"/>
      <c r="G10" s="18"/>
      <c r="H10" s="18"/>
      <c r="I10" s="18"/>
      <c r="J10" s="18"/>
      <c r="K10" s="18"/>
      <c r="L10" s="18"/>
      <c r="M10" s="18"/>
      <c r="N10" s="18"/>
      <c r="O10" s="18"/>
    </row>
    <row r="11" spans="1:15" ht="105" customHeight="1" x14ac:dyDescent="0.35">
      <c r="A11" s="18"/>
      <c r="B11" s="18"/>
      <c r="C11" s="18"/>
      <c r="D11" s="18"/>
      <c r="E11" s="18"/>
      <c r="F11" s="18"/>
      <c r="G11" s="18"/>
      <c r="H11" s="18"/>
      <c r="I11" s="18"/>
      <c r="J11" s="18"/>
      <c r="K11" s="18"/>
      <c r="L11" s="18"/>
      <c r="M11" s="18"/>
      <c r="N11" s="18"/>
      <c r="O11" s="18"/>
    </row>
    <row r="12" spans="1:15" ht="6" customHeight="1" x14ac:dyDescent="0.35">
      <c r="A12" s="18"/>
      <c r="B12" s="18"/>
      <c r="C12" s="18"/>
      <c r="D12" s="18"/>
      <c r="E12" s="18"/>
      <c r="F12" s="18"/>
      <c r="G12" s="18"/>
      <c r="H12" s="18"/>
      <c r="I12" s="18"/>
      <c r="J12" s="18"/>
      <c r="K12" s="18"/>
      <c r="L12" s="18"/>
      <c r="M12" s="18"/>
      <c r="N12" s="18"/>
      <c r="O12" s="18"/>
    </row>
    <row r="13" spans="1:15" ht="19.5" hidden="1" customHeight="1" x14ac:dyDescent="0.35">
      <c r="A13" s="18"/>
      <c r="B13" s="18"/>
      <c r="C13" s="18"/>
      <c r="D13" s="18"/>
      <c r="E13" s="18"/>
      <c r="F13" s="18"/>
      <c r="G13" s="18"/>
      <c r="H13" s="18"/>
      <c r="I13" s="18"/>
      <c r="J13" s="18"/>
      <c r="K13" s="18"/>
      <c r="L13" s="18"/>
      <c r="M13" s="18"/>
      <c r="N13" s="18"/>
      <c r="O13" s="18"/>
    </row>
    <row r="14" spans="1:15" ht="18.75" customHeight="1" x14ac:dyDescent="0.35">
      <c r="A14" s="18"/>
      <c r="B14" s="18"/>
      <c r="C14" s="18"/>
      <c r="D14" s="18"/>
      <c r="E14" s="18"/>
      <c r="F14" s="18"/>
      <c r="G14" s="18"/>
      <c r="H14" s="18"/>
      <c r="I14" s="18"/>
      <c r="J14" s="18"/>
      <c r="K14" s="18"/>
      <c r="L14" s="18"/>
      <c r="M14" s="18"/>
      <c r="N14" s="18"/>
      <c r="O14" s="1"/>
    </row>
    <row r="15" spans="1:15" ht="99.75" customHeight="1" x14ac:dyDescent="0.35">
      <c r="A15" s="18"/>
      <c r="B15" s="18"/>
      <c r="C15" s="18"/>
      <c r="D15" s="18"/>
      <c r="E15" s="18"/>
      <c r="F15" s="18"/>
      <c r="G15" s="18"/>
      <c r="H15" s="18"/>
      <c r="I15" s="18"/>
      <c r="J15" s="18"/>
      <c r="K15" s="18"/>
      <c r="L15" s="18"/>
      <c r="M15" s="18"/>
      <c r="N15" s="18"/>
      <c r="O15" s="1"/>
    </row>
    <row r="16" spans="1:15" x14ac:dyDescent="0.35">
      <c r="A16" s="18"/>
      <c r="B16" s="18"/>
      <c r="C16" s="18"/>
      <c r="D16" s="18"/>
      <c r="E16" s="18"/>
      <c r="F16" s="18"/>
      <c r="G16" s="18"/>
      <c r="H16" s="18"/>
      <c r="I16" s="18"/>
      <c r="J16" s="18"/>
      <c r="K16" s="18"/>
      <c r="L16" s="18"/>
      <c r="M16" s="18"/>
      <c r="N16" s="18"/>
      <c r="O16" s="1"/>
    </row>
    <row r="17" spans="1:15" ht="16.5" customHeight="1" x14ac:dyDescent="0.35">
      <c r="A17" s="18"/>
      <c r="B17" s="18"/>
      <c r="C17" s="18"/>
      <c r="D17" s="18"/>
      <c r="E17" s="18"/>
      <c r="F17" s="18"/>
      <c r="G17" s="18"/>
      <c r="H17" s="18"/>
      <c r="I17" s="18"/>
      <c r="J17" s="18"/>
      <c r="K17" s="18"/>
      <c r="L17" s="18"/>
      <c r="M17" s="18"/>
      <c r="N17" s="18"/>
      <c r="O17" s="1"/>
    </row>
    <row r="18" spans="1:15" ht="64.5" customHeight="1" x14ac:dyDescent="0.35">
      <c r="A18" s="18"/>
      <c r="B18" s="18"/>
      <c r="C18" s="18"/>
      <c r="D18" s="18"/>
      <c r="E18" s="18"/>
      <c r="F18" s="18"/>
      <c r="G18" s="18"/>
      <c r="H18" s="18"/>
      <c r="I18" s="18"/>
      <c r="J18" s="18"/>
      <c r="K18" s="18"/>
      <c r="L18" s="18"/>
      <c r="M18" s="18"/>
      <c r="N18" s="18"/>
      <c r="O18" s="1"/>
    </row>
    <row r="19" spans="1:15" ht="64.5" customHeight="1" x14ac:dyDescent="0.35">
      <c r="A19" s="18"/>
      <c r="B19" s="18"/>
      <c r="C19" s="18"/>
      <c r="D19" s="18"/>
      <c r="E19" s="18"/>
      <c r="F19" s="18"/>
      <c r="G19" s="18"/>
      <c r="H19" s="18"/>
      <c r="I19" s="18"/>
      <c r="J19" s="18"/>
      <c r="K19" s="18"/>
      <c r="L19" s="18"/>
      <c r="M19" s="18"/>
      <c r="N19" s="18"/>
      <c r="O19" s="1"/>
    </row>
    <row r="20" spans="1:15" ht="64.5" customHeight="1" x14ac:dyDescent="0.35">
      <c r="A20" s="18"/>
      <c r="B20" s="18"/>
      <c r="C20" s="18"/>
      <c r="D20" s="18"/>
      <c r="E20" s="18"/>
      <c r="F20" s="18"/>
      <c r="G20" s="18"/>
      <c r="H20" s="18"/>
      <c r="I20" s="18"/>
      <c r="J20" s="18"/>
      <c r="K20" s="18"/>
      <c r="L20" s="18"/>
      <c r="M20" s="18"/>
      <c r="N20" s="18"/>
      <c r="O20" s="1"/>
    </row>
    <row r="21" spans="1:15" ht="15" customHeight="1" x14ac:dyDescent="0.35">
      <c r="A21" s="18"/>
      <c r="B21" s="18"/>
      <c r="C21" s="18"/>
      <c r="D21" s="18"/>
      <c r="E21" s="18"/>
      <c r="F21" s="18"/>
      <c r="G21" s="18"/>
      <c r="H21" s="18"/>
      <c r="I21" s="18"/>
      <c r="J21" s="18"/>
      <c r="K21" s="18"/>
      <c r="L21" s="18"/>
      <c r="M21" s="18"/>
      <c r="N21" s="18"/>
      <c r="O21" s="1"/>
    </row>
    <row r="22" spans="1:15" x14ac:dyDescent="0.35">
      <c r="A22" s="18"/>
      <c r="B22" s="18"/>
      <c r="C22" s="18"/>
      <c r="D22" s="18"/>
      <c r="E22" s="18"/>
      <c r="F22" s="18"/>
      <c r="G22" s="18"/>
      <c r="H22" s="18"/>
      <c r="I22" s="18"/>
      <c r="J22" s="18"/>
      <c r="K22" s="18"/>
      <c r="L22" s="18"/>
      <c r="M22" s="18"/>
      <c r="N22" s="18"/>
      <c r="O22" s="1"/>
    </row>
    <row r="23" spans="1:15" ht="18.5" x14ac:dyDescent="0.45">
      <c r="A23" s="18"/>
      <c r="B23" s="1"/>
      <c r="C23" s="19"/>
      <c r="D23" s="1"/>
      <c r="E23" s="1"/>
      <c r="F23" s="1"/>
      <c r="G23" s="1"/>
      <c r="H23" s="1"/>
      <c r="I23" s="1"/>
      <c r="J23" s="1"/>
      <c r="K23" s="1"/>
      <c r="L23" s="1"/>
      <c r="M23" s="1"/>
      <c r="N23" s="1"/>
      <c r="O23" s="1"/>
    </row>
    <row r="24" spans="1:15" x14ac:dyDescent="0.35">
      <c r="A24" s="18"/>
      <c r="B24" s="18"/>
      <c r="C24" s="18"/>
      <c r="D24" s="18"/>
      <c r="E24" s="18"/>
      <c r="F24" s="18"/>
      <c r="G24" s="18"/>
      <c r="H24" s="18"/>
      <c r="I24" s="18"/>
      <c r="J24" s="18"/>
      <c r="K24" s="18"/>
      <c r="L24" s="18"/>
      <c r="M24" s="18"/>
      <c r="N24" s="18"/>
      <c r="O24" s="18"/>
    </row>
    <row r="25" spans="1:15" x14ac:dyDescent="0.35">
      <c r="A25" s="18"/>
      <c r="B25" s="18"/>
      <c r="C25" s="18"/>
      <c r="D25" s="18"/>
      <c r="E25" s="18"/>
      <c r="F25" s="18"/>
      <c r="G25" s="18"/>
      <c r="H25" s="18"/>
      <c r="I25" s="18"/>
      <c r="J25" s="18"/>
      <c r="K25" s="18"/>
      <c r="L25" s="18"/>
      <c r="M25" s="18"/>
      <c r="N25" s="18"/>
      <c r="O25" s="18"/>
    </row>
    <row r="26" spans="1:15" x14ac:dyDescent="0.35">
      <c r="A26" s="18"/>
      <c r="B26" s="18"/>
      <c r="C26" s="18"/>
      <c r="D26" s="18"/>
      <c r="E26" s="18"/>
      <c r="F26" s="18"/>
      <c r="G26" s="18"/>
      <c r="H26" s="18"/>
      <c r="I26" s="18"/>
      <c r="J26" s="18"/>
      <c r="K26" s="18"/>
      <c r="L26" s="18"/>
      <c r="M26" s="18"/>
      <c r="N26" s="18"/>
      <c r="O26" s="18"/>
    </row>
    <row r="27" spans="1:15" x14ac:dyDescent="0.35">
      <c r="A27" s="18"/>
      <c r="B27" s="18"/>
      <c r="C27" s="18"/>
      <c r="D27" s="18"/>
      <c r="E27" s="18"/>
      <c r="F27" s="18"/>
      <c r="G27" s="18"/>
      <c r="H27" s="18"/>
      <c r="I27" s="18"/>
      <c r="J27" s="18"/>
      <c r="K27" s="18"/>
      <c r="L27" s="18"/>
      <c r="M27" s="18"/>
      <c r="N27" s="18"/>
      <c r="O27" s="18"/>
    </row>
    <row r="28" spans="1:15" x14ac:dyDescent="0.35">
      <c r="A28" s="18"/>
      <c r="B28" s="18"/>
      <c r="C28" s="18"/>
      <c r="D28" s="18"/>
      <c r="E28" s="18"/>
      <c r="F28" s="18"/>
      <c r="G28" s="18"/>
      <c r="H28" s="18"/>
      <c r="I28" s="18"/>
      <c r="J28" s="18"/>
      <c r="K28" s="18"/>
      <c r="L28" s="18"/>
      <c r="M28" s="18"/>
      <c r="N28" s="18"/>
      <c r="O28" s="18"/>
    </row>
    <row r="29" spans="1:15" x14ac:dyDescent="0.35">
      <c r="A29" s="18"/>
      <c r="B29" s="18"/>
      <c r="C29" s="18"/>
      <c r="D29" s="18"/>
      <c r="E29" s="18"/>
      <c r="F29" s="18"/>
      <c r="G29" s="18"/>
      <c r="H29" s="18"/>
      <c r="I29" s="18"/>
      <c r="J29" s="18"/>
      <c r="K29" s="18"/>
      <c r="L29" s="18"/>
      <c r="M29" s="18"/>
      <c r="N29" s="18"/>
      <c r="O29" s="18"/>
    </row>
    <row r="30" spans="1:15" ht="18.5" x14ac:dyDescent="0.45">
      <c r="A30" s="18"/>
      <c r="B30" s="1"/>
      <c r="C30" s="19"/>
      <c r="D30" s="1"/>
      <c r="E30" s="1"/>
      <c r="F30" s="1"/>
      <c r="G30" s="1"/>
      <c r="H30" s="1"/>
      <c r="I30" s="1"/>
      <c r="J30" s="1"/>
      <c r="K30" s="1"/>
      <c r="L30" s="1"/>
      <c r="M30" s="1"/>
      <c r="N30" s="1"/>
      <c r="O30" s="1"/>
    </row>
    <row r="31" spans="1:15" x14ac:dyDescent="0.35">
      <c r="A31" s="18"/>
      <c r="B31" s="1"/>
      <c r="C31" s="116"/>
      <c r="D31" s="116"/>
      <c r="E31" s="116"/>
      <c r="F31" s="116"/>
      <c r="G31" s="116"/>
      <c r="H31" s="116"/>
      <c r="I31" s="116"/>
      <c r="J31" s="116"/>
      <c r="K31" s="116"/>
      <c r="L31" s="116"/>
      <c r="M31" s="116"/>
      <c r="N31" s="116"/>
      <c r="O31" s="1"/>
    </row>
    <row r="32" spans="1:15" ht="18.5" x14ac:dyDescent="0.45">
      <c r="A32" s="18"/>
      <c r="B32" s="20"/>
      <c r="C32" s="21"/>
      <c r="D32" s="1"/>
      <c r="E32" s="1"/>
      <c r="F32" s="1"/>
      <c r="G32" s="1"/>
      <c r="H32" s="1"/>
      <c r="I32" s="1"/>
      <c r="J32" s="1"/>
      <c r="K32" s="1"/>
      <c r="L32" s="1"/>
      <c r="M32" s="1"/>
      <c r="N32" s="1"/>
      <c r="O32" s="1"/>
    </row>
    <row r="33" spans="1:15" ht="18.5" x14ac:dyDescent="0.45">
      <c r="A33" s="18"/>
      <c r="B33" s="1"/>
      <c r="C33" s="19"/>
      <c r="D33" s="1"/>
      <c r="E33" s="1"/>
      <c r="F33" s="1"/>
      <c r="G33" s="1"/>
      <c r="H33" s="1"/>
      <c r="I33" s="1"/>
      <c r="J33" s="1"/>
      <c r="K33" s="1"/>
      <c r="L33" s="1"/>
      <c r="M33" s="1"/>
      <c r="N33" s="1"/>
      <c r="O33" s="1"/>
    </row>
    <row r="34" spans="1:15" x14ac:dyDescent="0.35">
      <c r="A34" s="18"/>
      <c r="B34" s="18"/>
      <c r="C34" s="18"/>
      <c r="D34" s="18"/>
      <c r="E34" s="18"/>
      <c r="F34" s="18"/>
      <c r="G34" s="18"/>
      <c r="H34" s="18"/>
      <c r="I34" s="18"/>
      <c r="J34" s="18"/>
      <c r="K34" s="18"/>
      <c r="L34" s="18"/>
      <c r="M34" s="18"/>
      <c r="N34" s="18"/>
      <c r="O34" s="18"/>
    </row>
    <row r="35" spans="1:15" x14ac:dyDescent="0.35">
      <c r="A35" s="18"/>
      <c r="B35" s="18"/>
      <c r="C35" s="18"/>
      <c r="D35" s="18"/>
      <c r="E35" s="18"/>
      <c r="F35" s="18"/>
      <c r="G35" s="18"/>
      <c r="H35" s="18"/>
      <c r="I35" s="18"/>
      <c r="J35" s="18"/>
      <c r="K35" s="18"/>
      <c r="L35" s="18"/>
      <c r="M35" s="18"/>
      <c r="N35" s="18"/>
      <c r="O35" s="18"/>
    </row>
    <row r="36" spans="1:15" x14ac:dyDescent="0.35">
      <c r="A36" s="18"/>
      <c r="B36" s="18"/>
      <c r="C36" s="18"/>
      <c r="D36" s="18"/>
      <c r="E36" s="18"/>
      <c r="F36" s="18"/>
      <c r="G36" s="18"/>
      <c r="H36" s="18"/>
      <c r="I36" s="18"/>
      <c r="J36" s="18"/>
      <c r="K36" s="18"/>
      <c r="L36" s="18"/>
      <c r="M36" s="18"/>
      <c r="N36" s="18"/>
      <c r="O36" s="18"/>
    </row>
    <row r="37" spans="1:15" x14ac:dyDescent="0.35">
      <c r="A37" s="18"/>
      <c r="B37" s="18"/>
      <c r="C37" s="18"/>
      <c r="D37" s="18"/>
      <c r="E37" s="18"/>
      <c r="F37" s="18"/>
      <c r="G37" s="18"/>
      <c r="H37" s="18"/>
      <c r="I37" s="18"/>
      <c r="J37" s="18"/>
      <c r="K37" s="18"/>
      <c r="L37" s="18"/>
      <c r="M37" s="18"/>
      <c r="N37" s="18"/>
      <c r="O37" s="18"/>
    </row>
    <row r="38" spans="1:15" x14ac:dyDescent="0.35">
      <c r="A38" s="18"/>
      <c r="B38" s="18"/>
      <c r="C38" s="18"/>
      <c r="D38" s="18"/>
      <c r="E38" s="18"/>
      <c r="F38" s="18"/>
      <c r="G38" s="18"/>
      <c r="H38" s="18"/>
      <c r="I38" s="18"/>
      <c r="J38" s="18"/>
      <c r="K38" s="18"/>
      <c r="L38" s="18"/>
      <c r="M38" s="18"/>
      <c r="N38" s="18"/>
      <c r="O38" s="18"/>
    </row>
    <row r="39" spans="1:15" x14ac:dyDescent="0.35">
      <c r="A39" s="18"/>
      <c r="B39" s="18"/>
      <c r="C39" s="18"/>
      <c r="D39" s="18"/>
      <c r="E39" s="18"/>
      <c r="F39" s="18"/>
      <c r="G39" s="18"/>
      <c r="H39" s="18"/>
      <c r="I39" s="18"/>
      <c r="J39" s="18"/>
      <c r="K39" s="18"/>
      <c r="L39" s="18"/>
      <c r="M39" s="18"/>
      <c r="N39" s="18"/>
      <c r="O39" s="18"/>
    </row>
    <row r="40" spans="1:15" x14ac:dyDescent="0.35">
      <c r="A40" s="18"/>
      <c r="B40" s="18"/>
      <c r="C40" s="18"/>
      <c r="D40" s="18"/>
      <c r="E40" s="18"/>
      <c r="F40" s="18"/>
      <c r="G40" s="18"/>
      <c r="H40" s="18"/>
      <c r="I40" s="18"/>
      <c r="J40" s="18"/>
      <c r="K40" s="18"/>
      <c r="L40" s="18"/>
      <c r="M40" s="18"/>
      <c r="N40" s="18"/>
      <c r="O40" s="18"/>
    </row>
    <row r="41" spans="1:15" ht="18.5" x14ac:dyDescent="0.45">
      <c r="A41" s="18"/>
      <c r="B41" s="1"/>
      <c r="C41" s="19"/>
      <c r="D41" s="1"/>
      <c r="E41" s="1"/>
      <c r="F41" s="1"/>
      <c r="G41" s="1"/>
      <c r="H41" s="1"/>
      <c r="I41" s="1"/>
      <c r="J41" s="1"/>
      <c r="K41" s="1"/>
      <c r="L41" s="1"/>
      <c r="M41" s="1"/>
      <c r="N41" s="1"/>
      <c r="O41" s="1"/>
    </row>
    <row r="42" spans="1:15" x14ac:dyDescent="0.35">
      <c r="A42" s="18"/>
      <c r="B42" s="1"/>
      <c r="C42" s="116"/>
      <c r="D42" s="116"/>
      <c r="E42" s="116"/>
      <c r="F42" s="116"/>
      <c r="G42" s="116"/>
      <c r="H42" s="116"/>
      <c r="I42" s="116"/>
      <c r="J42" s="116"/>
      <c r="K42" s="116"/>
      <c r="L42" s="116"/>
      <c r="M42" s="116"/>
      <c r="N42" s="116"/>
      <c r="O42" s="1"/>
    </row>
    <row r="43" spans="1:15" ht="18.5" x14ac:dyDescent="0.45">
      <c r="A43" s="18"/>
      <c r="B43" s="20"/>
      <c r="C43" s="21"/>
      <c r="D43" s="1"/>
      <c r="E43" s="1"/>
      <c r="F43" s="1"/>
      <c r="G43" s="1"/>
      <c r="H43" s="1"/>
      <c r="I43" s="1"/>
      <c r="J43" s="1"/>
      <c r="K43" s="1"/>
      <c r="L43" s="1"/>
      <c r="M43" s="1"/>
      <c r="N43" s="1"/>
      <c r="O43" s="1"/>
    </row>
    <row r="44" spans="1:15" ht="18.5" x14ac:dyDescent="0.45">
      <c r="A44" s="18"/>
      <c r="B44" s="1"/>
      <c r="C44" s="19"/>
      <c r="D44" s="1"/>
      <c r="E44" s="1"/>
      <c r="F44" s="1"/>
      <c r="G44" s="1"/>
      <c r="H44" s="1"/>
      <c r="I44" s="1"/>
      <c r="J44" s="1"/>
      <c r="K44" s="1"/>
      <c r="L44" s="1"/>
      <c r="M44" s="1"/>
      <c r="N44" s="1"/>
      <c r="O44" s="1"/>
    </row>
  </sheetData>
  <sheetProtection algorithmName="SHA-512" hashValue="cX5JUwfV9S9wC7JyrFbZkuk4xhbZG/x2PY4rHeN75BRMtEyGGiWvL0z2TEEsVrlGTEUbFi/5E+aQUTd0K6ddaA==" saltValue="FtG5DoSQfUejH2z8Oyz/pw==" spinCount="100000" sheet="1" objects="1" scenarios="1"/>
  <mergeCells count="4">
    <mergeCell ref="B2:M3"/>
    <mergeCell ref="C8:N9"/>
    <mergeCell ref="C31:N31"/>
    <mergeCell ref="C42:N42"/>
  </mergeCells>
  <hyperlinks>
    <hyperlink ref="A14" location="'Tiltag 1'!A1" display="Tiltag 1 Udskiftning af varmeforsyning - Dokumenteret forbrug" xr:uid="{3E2629A1-7E50-4B15-88CA-BCB7E5852F78}"/>
    <hyperlink ref="B17:B18" location="'1'!A1" display="'1'!A1" xr:uid="{4CC68674-AF2C-4F6B-B92D-D5D23DB73DEF}"/>
    <hyperlink ref="C17" location="'Tiltag 2'!A1" display="Tiltag 2 Udskiftning af varmeforsyning - Energiforbrug beregnet via nøgletal " xr:uid="{D11E2BCB-7D81-4961-A80B-136879142E32}"/>
    <hyperlink ref="B20:B21" location="'1'!A1" display="'1'!A1" xr:uid="{97DDA1BA-FF08-4F28-AB68-F0B6EC4EF1BE}"/>
    <hyperlink ref="C20" location="'Tiltag 3'!A1" display="Tiltag 3 Udskifning af brændselskedler - Konventionelle grisestalde " xr:uid="{AE2956FB-0BC9-4AD7-AC65-4035D80DA703}"/>
    <hyperlink ref="B17" location="'Tiltag 2'!A1" display="'Tiltag 2'!A1" xr:uid="{64ACEA50-DB75-4A6B-8567-3F6FC70C4E72}"/>
    <hyperlink ref="B20" location="'Tiltag 3'!A1" display="'Tiltag 3'!A1" xr:uid="{F83A817A-2FC8-47DF-A4E4-5C01E3366306}"/>
    <hyperlink ref="A15" location="'1'!A1" display="'1'!A1" xr:uid="{0BDF2539-0503-4B5D-A4F4-3F260C1005E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zoomScale="70" zoomScaleNormal="70" workbookViewId="0">
      <selection activeCell="B2" sqref="B2"/>
    </sheetView>
  </sheetViews>
  <sheetFormatPr defaultColWidth="9.1796875" defaultRowHeight="14.5" x14ac:dyDescent="0.35"/>
  <cols>
    <col min="1" max="1" width="10" style="27" customWidth="1"/>
    <col min="2" max="2" width="3.26953125" style="27" customWidth="1"/>
    <col min="3" max="3" width="47.36328125" style="27" customWidth="1"/>
    <col min="4" max="4" width="20.26953125" style="27" customWidth="1"/>
    <col min="5" max="5" width="9.26953125" style="27" customWidth="1"/>
    <col min="6" max="8" width="9.1796875" style="27"/>
    <col min="9" max="9" width="10.81640625" style="27" bestFit="1" customWidth="1"/>
    <col min="10" max="19" width="9.1796875" style="27"/>
    <col min="20" max="20" width="3.54296875" style="27" customWidth="1"/>
    <col min="21" max="24" width="9.1796875" style="27"/>
    <col min="25" max="25" width="25.54296875" style="27" customWidth="1"/>
    <col min="26" max="30" width="9.1796875" style="27"/>
    <col min="31" max="31" width="13.81640625" style="27" customWidth="1"/>
    <col min="32" max="16384" width="9.1796875" style="27"/>
  </cols>
  <sheetData>
    <row r="1" spans="1:31" x14ac:dyDescent="0.35">
      <c r="A1" s="25"/>
      <c r="B1" s="25"/>
      <c r="C1" s="25"/>
      <c r="D1" s="25"/>
      <c r="E1" s="25"/>
      <c r="F1" s="25"/>
      <c r="G1" s="25"/>
      <c r="H1" s="25"/>
      <c r="I1" s="26" t="s">
        <v>23</v>
      </c>
      <c r="J1" s="25"/>
      <c r="K1" s="25"/>
      <c r="L1" s="25"/>
      <c r="M1" s="25"/>
      <c r="N1" s="25"/>
      <c r="O1" s="25"/>
      <c r="P1" s="25"/>
      <c r="Q1" s="25"/>
      <c r="R1" s="25"/>
      <c r="S1" s="25"/>
      <c r="T1" s="25"/>
      <c r="U1" s="25"/>
      <c r="V1" s="25"/>
      <c r="W1" s="25"/>
      <c r="X1" s="25"/>
      <c r="Y1" s="25"/>
      <c r="Z1" s="25"/>
      <c r="AA1" s="25"/>
      <c r="AB1" s="25"/>
      <c r="AC1" s="25"/>
      <c r="AD1" s="25"/>
      <c r="AE1" s="25"/>
    </row>
    <row r="2" spans="1:31" x14ac:dyDescent="0.35">
      <c r="A2" s="25"/>
      <c r="B2" s="25"/>
      <c r="C2" s="25"/>
      <c r="D2" s="25"/>
      <c r="E2" s="25"/>
      <c r="F2" s="25"/>
      <c r="G2" s="25"/>
      <c r="H2" s="25"/>
      <c r="I2" s="140" t="s">
        <v>97</v>
      </c>
      <c r="J2" s="25"/>
      <c r="K2" s="25"/>
      <c r="L2" s="25"/>
      <c r="M2" s="25"/>
      <c r="N2" s="25"/>
      <c r="O2" s="25"/>
      <c r="P2" s="25"/>
      <c r="Q2" s="25"/>
      <c r="R2" s="25"/>
      <c r="S2" s="25"/>
      <c r="T2" s="25"/>
      <c r="U2" s="25"/>
      <c r="V2" s="25"/>
      <c r="W2" s="25"/>
      <c r="X2" s="25"/>
      <c r="Y2" s="25"/>
      <c r="Z2" s="25"/>
      <c r="AA2" s="25"/>
      <c r="AB2" s="25"/>
      <c r="AC2" s="25"/>
      <c r="AD2" s="25"/>
      <c r="AE2" s="25"/>
    </row>
    <row r="3" spans="1:31" ht="21" x14ac:dyDescent="0.5">
      <c r="A3" s="25"/>
      <c r="B3" s="141" t="s">
        <v>53</v>
      </c>
      <c r="C3" s="25"/>
      <c r="D3" s="25"/>
      <c r="E3" s="25"/>
      <c r="F3" s="25"/>
      <c r="G3" s="25"/>
      <c r="H3" s="25"/>
      <c r="I3" s="25"/>
      <c r="J3" s="25"/>
      <c r="K3" s="25"/>
      <c r="L3" s="25"/>
      <c r="M3" s="25"/>
      <c r="N3" s="25"/>
      <c r="O3" s="25"/>
      <c r="P3" s="25"/>
      <c r="Q3" s="25"/>
      <c r="R3" s="25"/>
      <c r="S3" s="25"/>
      <c r="T3" s="25"/>
      <c r="U3" s="25"/>
      <c r="V3" s="25"/>
      <c r="W3" s="25"/>
      <c r="X3" s="25"/>
      <c r="Y3" s="25"/>
      <c r="Z3" s="139" t="str">
        <f>Information!O4</f>
        <v>vers. 15.02.2025</v>
      </c>
      <c r="AA3" s="25"/>
      <c r="AB3" s="25"/>
      <c r="AC3" s="25"/>
      <c r="AD3" s="25"/>
      <c r="AE3" s="25"/>
    </row>
    <row r="4" spans="1:31" ht="15" customHeight="1" x14ac:dyDescent="0.35">
      <c r="A4" s="29"/>
      <c r="B4" s="29"/>
      <c r="C4" s="30"/>
      <c r="D4" s="30"/>
      <c r="E4" s="30"/>
      <c r="F4" s="30"/>
      <c r="G4" s="30"/>
      <c r="H4" s="30"/>
      <c r="I4" s="30"/>
      <c r="J4" s="30"/>
      <c r="K4" s="30"/>
      <c r="L4" s="30"/>
      <c r="M4" s="30"/>
      <c r="N4" s="30"/>
      <c r="O4" s="30"/>
      <c r="P4" s="30"/>
      <c r="Q4" s="30"/>
      <c r="R4" s="30"/>
      <c r="S4" s="30"/>
      <c r="T4" s="30"/>
      <c r="U4" s="30"/>
      <c r="V4" s="31"/>
      <c r="W4" s="32"/>
      <c r="X4" s="32"/>
      <c r="Y4" s="32"/>
      <c r="Z4" s="29"/>
      <c r="AA4" s="29"/>
      <c r="AB4" s="29"/>
      <c r="AC4" s="29"/>
      <c r="AD4" s="29"/>
      <c r="AE4" s="29"/>
    </row>
    <row r="5" spans="1:31" ht="19.5" customHeight="1" x14ac:dyDescent="0.35">
      <c r="A5" s="25"/>
      <c r="B5" s="25"/>
      <c r="C5" s="33"/>
      <c r="D5" s="33"/>
      <c r="E5" s="33"/>
      <c r="F5" s="33"/>
      <c r="G5" s="33"/>
      <c r="H5" s="33"/>
      <c r="I5" s="33"/>
      <c r="J5" s="33"/>
      <c r="K5" s="33"/>
      <c r="L5" s="33"/>
      <c r="M5" s="33"/>
      <c r="N5" s="33"/>
      <c r="O5" s="33"/>
      <c r="P5" s="33"/>
      <c r="Q5" s="33"/>
      <c r="R5" s="33"/>
      <c r="S5" s="33"/>
      <c r="T5" s="33"/>
      <c r="U5" s="33"/>
      <c r="V5" s="34"/>
      <c r="W5" s="35"/>
      <c r="X5" s="35"/>
      <c r="Y5" s="35"/>
      <c r="Z5" s="25"/>
      <c r="AA5" s="25"/>
      <c r="AB5" s="25"/>
      <c r="AC5" s="25"/>
      <c r="AD5" s="25"/>
      <c r="AE5" s="25"/>
    </row>
    <row r="6" spans="1:31" ht="18.649999999999999" customHeight="1" x14ac:dyDescent="0.5">
      <c r="A6" s="25"/>
      <c r="B6" s="67" t="s">
        <v>52</v>
      </c>
      <c r="C6" s="67"/>
      <c r="D6" s="67"/>
      <c r="E6" s="33"/>
      <c r="F6" s="33"/>
      <c r="G6" s="33"/>
      <c r="H6" s="33"/>
      <c r="I6" s="33"/>
      <c r="J6" s="33"/>
      <c r="K6" s="33"/>
      <c r="L6" s="33"/>
      <c r="M6" s="33"/>
      <c r="N6" s="33"/>
      <c r="O6" s="33"/>
      <c r="P6" s="33"/>
      <c r="Q6" s="33"/>
      <c r="R6" s="33"/>
      <c r="S6" s="33"/>
      <c r="T6" s="33"/>
      <c r="U6" s="33"/>
      <c r="V6" s="34"/>
      <c r="W6" s="35"/>
      <c r="X6" s="35"/>
      <c r="Y6" s="35"/>
      <c r="Z6" s="25"/>
      <c r="AA6" s="25"/>
      <c r="AB6" s="25"/>
      <c r="AC6" s="25"/>
      <c r="AD6" s="25"/>
      <c r="AE6" s="25"/>
    </row>
    <row r="7" spans="1:31" ht="15" customHeight="1" x14ac:dyDescent="0.35">
      <c r="A7" s="25"/>
      <c r="B7" s="142" t="s">
        <v>54</v>
      </c>
      <c r="C7" s="143" t="s">
        <v>56</v>
      </c>
      <c r="D7" s="143"/>
      <c r="E7" s="143"/>
      <c r="F7" s="143"/>
      <c r="G7" s="143"/>
      <c r="H7" s="38"/>
      <c r="I7" s="38"/>
      <c r="J7" s="38"/>
      <c r="K7" s="38"/>
      <c r="L7" s="38"/>
      <c r="M7" s="38"/>
      <c r="N7" s="50"/>
      <c r="O7" s="138">
        <f>IF(N7="",0,IF(N7=P7,1,-1))</f>
        <v>0</v>
      </c>
      <c r="P7" s="69" t="s">
        <v>76</v>
      </c>
      <c r="Q7" s="38"/>
      <c r="R7" s="38"/>
      <c r="S7" s="38"/>
      <c r="T7" s="38"/>
      <c r="U7" s="33"/>
      <c r="V7" s="34"/>
      <c r="W7" s="35"/>
      <c r="X7" s="35"/>
      <c r="Y7" s="35"/>
      <c r="Z7" s="25"/>
      <c r="AA7" s="25"/>
      <c r="AB7" s="25"/>
      <c r="AC7" s="25"/>
      <c r="AD7" s="25"/>
      <c r="AE7" s="25"/>
    </row>
    <row r="8" spans="1:31" ht="15" customHeight="1" x14ac:dyDescent="0.35">
      <c r="A8" s="25"/>
      <c r="B8" s="142" t="s">
        <v>54</v>
      </c>
      <c r="C8" s="143" t="s">
        <v>55</v>
      </c>
      <c r="D8" s="143"/>
      <c r="E8" s="143"/>
      <c r="F8" s="143"/>
      <c r="G8" s="143"/>
      <c r="H8" s="38"/>
      <c r="I8" s="38"/>
      <c r="J8" s="38"/>
      <c r="K8" s="38"/>
      <c r="L8" s="38"/>
      <c r="M8" s="38"/>
      <c r="N8" s="50"/>
      <c r="O8" s="138">
        <f t="shared" ref="O8:O9" si="0">IF(N8="",0,IF(N8=P8,1,-1))</f>
        <v>0</v>
      </c>
      <c r="P8" s="69" t="s">
        <v>76</v>
      </c>
      <c r="Q8" s="38"/>
      <c r="R8" s="38"/>
      <c r="S8" s="38"/>
      <c r="T8" s="38"/>
      <c r="U8" s="33"/>
      <c r="V8" s="34"/>
      <c r="W8" s="35"/>
      <c r="X8" s="35"/>
      <c r="Y8" s="35"/>
      <c r="Z8" s="25"/>
      <c r="AA8" s="25"/>
      <c r="AB8" s="25"/>
      <c r="AC8" s="25"/>
      <c r="AD8" s="25"/>
      <c r="AE8" s="25"/>
    </row>
    <row r="9" spans="1:31" ht="15" customHeight="1" x14ac:dyDescent="0.35">
      <c r="A9" s="25"/>
      <c r="B9" s="142" t="s">
        <v>54</v>
      </c>
      <c r="C9" s="143" t="s">
        <v>57</v>
      </c>
      <c r="D9" s="143"/>
      <c r="E9" s="143"/>
      <c r="F9" s="143"/>
      <c r="G9" s="143"/>
      <c r="H9" s="38"/>
      <c r="I9" s="38"/>
      <c r="J9" s="38"/>
      <c r="K9" s="38"/>
      <c r="L9" s="38"/>
      <c r="M9" s="38"/>
      <c r="N9" s="50"/>
      <c r="O9" s="138">
        <f t="shared" si="0"/>
        <v>0</v>
      </c>
      <c r="P9" s="69" t="s">
        <v>76</v>
      </c>
      <c r="Q9" s="38"/>
      <c r="R9" s="38"/>
      <c r="S9" s="38"/>
      <c r="T9" s="38"/>
      <c r="U9" s="33"/>
      <c r="V9" s="34"/>
      <c r="W9" s="35"/>
      <c r="X9" s="35"/>
      <c r="Y9" s="35"/>
      <c r="Z9" s="25"/>
      <c r="AA9" s="25"/>
      <c r="AB9" s="25"/>
      <c r="AC9" s="25"/>
      <c r="AD9" s="25"/>
      <c r="AE9" s="25"/>
    </row>
    <row r="10" spans="1:31" ht="15" customHeight="1" x14ac:dyDescent="0.35">
      <c r="A10" s="25"/>
      <c r="B10" s="25"/>
      <c r="C10" s="33"/>
      <c r="D10" s="33"/>
      <c r="E10" s="33"/>
      <c r="F10" s="33"/>
      <c r="G10" s="33"/>
      <c r="H10" s="33"/>
      <c r="I10" s="33"/>
      <c r="J10" s="33"/>
      <c r="K10" s="33"/>
      <c r="L10" s="33"/>
      <c r="M10" s="33"/>
      <c r="N10" s="33"/>
      <c r="O10" s="33"/>
      <c r="P10" s="33"/>
      <c r="Q10" s="33"/>
      <c r="R10" s="33"/>
      <c r="S10" s="33"/>
      <c r="T10" s="33"/>
      <c r="U10" s="33"/>
      <c r="V10" s="34"/>
      <c r="W10" s="35"/>
      <c r="X10" s="35"/>
      <c r="Y10" s="35"/>
      <c r="Z10" s="25"/>
      <c r="AA10" s="25"/>
      <c r="AB10" s="25"/>
      <c r="AC10" s="25"/>
      <c r="AD10" s="25"/>
      <c r="AE10" s="25"/>
    </row>
    <row r="11" spans="1:31" ht="15" customHeight="1" x14ac:dyDescent="0.5">
      <c r="A11" s="25"/>
      <c r="B11" s="67"/>
      <c r="C11" s="67"/>
      <c r="D11" s="33"/>
      <c r="E11" s="33"/>
      <c r="F11" s="33"/>
      <c r="G11" s="33"/>
      <c r="H11" s="33"/>
      <c r="I11" s="25"/>
      <c r="J11" s="137">
        <f>MIN(O7:O9)</f>
        <v>0</v>
      </c>
      <c r="K11" s="136" t="str">
        <f>IF(J11=0,"Spørgsmål om afgrænsning er ikke besvaret",IF(J11=1,"Projekttypen er omfattet af tiltaget","Projekttypen er IKKE omfattet af tiltaget"))</f>
        <v>Spørgsmål om afgrænsning er ikke besvaret</v>
      </c>
      <c r="L11" s="33"/>
      <c r="M11" s="33"/>
      <c r="N11" s="33"/>
      <c r="O11" s="33"/>
      <c r="P11" s="33"/>
      <c r="Q11" s="33"/>
      <c r="R11" s="33"/>
      <c r="S11" s="33"/>
      <c r="T11" s="33"/>
      <c r="U11" s="33"/>
      <c r="V11" s="36"/>
      <c r="W11" s="36"/>
      <c r="X11" s="36"/>
      <c r="Y11" s="36"/>
      <c r="Z11" s="25"/>
      <c r="AA11" s="25"/>
      <c r="AB11" s="25"/>
      <c r="AC11" s="25"/>
      <c r="AD11" s="25"/>
      <c r="AE11" s="25"/>
    </row>
    <row r="12" spans="1:31" ht="15" customHeight="1" x14ac:dyDescent="0.5">
      <c r="A12" s="25"/>
      <c r="B12" s="67" t="s">
        <v>62</v>
      </c>
      <c r="C12" s="25"/>
      <c r="D12" s="33"/>
      <c r="E12" s="33"/>
      <c r="F12" s="33"/>
      <c r="G12" s="33"/>
      <c r="H12" s="33"/>
      <c r="I12" s="33"/>
      <c r="J12" s="33"/>
      <c r="K12" s="33"/>
      <c r="L12" s="33"/>
      <c r="M12" s="33"/>
      <c r="N12" s="33"/>
      <c r="O12" s="33"/>
      <c r="P12" s="33"/>
      <c r="Q12" s="33"/>
      <c r="R12" s="33"/>
      <c r="S12" s="33"/>
      <c r="T12" s="33"/>
      <c r="U12" s="33"/>
      <c r="V12" s="36"/>
      <c r="W12" s="36"/>
      <c r="X12" s="36"/>
      <c r="Y12" s="36"/>
      <c r="Z12" s="25"/>
      <c r="AA12" s="25"/>
      <c r="AB12" s="25"/>
      <c r="AC12" s="25"/>
      <c r="AD12" s="25"/>
      <c r="AE12" s="25"/>
    </row>
    <row r="13" spans="1:31" x14ac:dyDescent="0.35">
      <c r="A13" s="25"/>
      <c r="B13" s="38"/>
      <c r="C13" s="53"/>
      <c r="D13" s="53"/>
      <c r="E13" s="53"/>
      <c r="F13" s="53"/>
      <c r="G13" s="53"/>
      <c r="H13" s="53"/>
      <c r="I13" s="53"/>
      <c r="J13" s="53"/>
      <c r="K13" s="53"/>
      <c r="L13" s="53"/>
      <c r="M13" s="53"/>
      <c r="N13" s="53"/>
      <c r="O13" s="53"/>
      <c r="P13" s="53"/>
      <c r="Q13" s="53"/>
      <c r="R13" s="53"/>
      <c r="S13" s="53"/>
      <c r="T13" s="53"/>
      <c r="U13" s="25"/>
      <c r="AE13" s="25"/>
    </row>
    <row r="14" spans="1:31" ht="41.25" customHeight="1" x14ac:dyDescent="0.35">
      <c r="A14" s="25"/>
      <c r="B14" s="37"/>
      <c r="C14" s="71" t="s">
        <v>42</v>
      </c>
      <c r="D14" s="72"/>
      <c r="E14" s="53"/>
      <c r="F14" s="53"/>
      <c r="G14" s="73"/>
      <c r="H14" s="53"/>
      <c r="I14" s="53"/>
      <c r="J14" s="53"/>
      <c r="K14" s="53"/>
      <c r="L14" s="53"/>
      <c r="M14" s="53"/>
      <c r="N14" s="53"/>
      <c r="O14" s="53"/>
      <c r="P14" s="53"/>
      <c r="Q14" s="53"/>
      <c r="R14" s="53"/>
      <c r="S14" s="53"/>
      <c r="T14" s="53"/>
      <c r="U14" s="33"/>
      <c r="V14" s="36"/>
      <c r="W14" s="36"/>
      <c r="X14" s="36"/>
      <c r="Y14" s="36"/>
      <c r="Z14" s="25"/>
      <c r="AA14" s="25"/>
      <c r="AB14" s="25"/>
      <c r="AC14" s="25"/>
      <c r="AD14" s="25"/>
      <c r="AE14" s="25"/>
    </row>
    <row r="15" spans="1:31" x14ac:dyDescent="0.35">
      <c r="A15" s="25"/>
      <c r="B15" s="38"/>
      <c r="C15" s="73" t="s">
        <v>2</v>
      </c>
      <c r="D15" s="74"/>
      <c r="E15" s="73" t="s">
        <v>28</v>
      </c>
      <c r="F15" s="73"/>
      <c r="G15" s="73"/>
      <c r="H15" s="75" t="s">
        <v>96</v>
      </c>
      <c r="I15" s="75"/>
      <c r="J15" s="75"/>
      <c r="K15" s="73"/>
      <c r="L15" s="73"/>
      <c r="M15" s="73"/>
      <c r="N15" s="73"/>
      <c r="O15" s="73"/>
      <c r="P15" s="73"/>
      <c r="Q15" s="73"/>
      <c r="R15" s="73"/>
      <c r="S15" s="73"/>
      <c r="T15" s="73"/>
      <c r="U15" s="40"/>
      <c r="V15" s="41"/>
      <c r="W15" s="41"/>
      <c r="X15" s="41"/>
      <c r="Y15" s="41"/>
      <c r="Z15" s="25"/>
      <c r="AA15" s="25"/>
      <c r="AB15" s="25"/>
      <c r="AC15" s="25"/>
      <c r="AD15" s="25"/>
      <c r="AE15" s="25"/>
    </row>
    <row r="16" spans="1:31" x14ac:dyDescent="0.35">
      <c r="A16" s="25"/>
      <c r="B16" s="38"/>
      <c r="C16" s="73" t="s">
        <v>8</v>
      </c>
      <c r="D16" s="76"/>
      <c r="E16" s="73" t="s">
        <v>27</v>
      </c>
      <c r="F16" s="73"/>
      <c r="G16" s="73"/>
      <c r="H16" s="77" t="s">
        <v>77</v>
      </c>
      <c r="I16" s="77"/>
      <c r="J16" s="77"/>
      <c r="K16" s="73"/>
      <c r="L16" s="73"/>
      <c r="M16" s="73"/>
      <c r="N16" s="73"/>
      <c r="O16" s="73"/>
      <c r="P16" s="73"/>
      <c r="Q16" s="73"/>
      <c r="R16" s="73"/>
      <c r="S16" s="73"/>
      <c r="T16" s="73"/>
      <c r="U16" s="40"/>
      <c r="V16" s="41"/>
      <c r="W16" s="41"/>
      <c r="X16" s="41"/>
      <c r="Y16" s="41"/>
      <c r="Z16" s="25"/>
      <c r="AA16" s="25"/>
      <c r="AB16" s="25"/>
      <c r="AC16" s="25"/>
      <c r="AD16" s="25"/>
      <c r="AE16" s="25"/>
    </row>
    <row r="17" spans="1:31" ht="27" x14ac:dyDescent="0.35">
      <c r="A17" s="25"/>
      <c r="B17" s="38"/>
      <c r="C17" s="78" t="s">
        <v>32</v>
      </c>
      <c r="D17" s="127">
        <f>SUM(D21:S21)</f>
        <v>0</v>
      </c>
      <c r="E17" s="78" t="s">
        <v>26</v>
      </c>
      <c r="F17" s="73"/>
      <c r="G17" s="73"/>
      <c r="H17" s="73"/>
      <c r="I17" s="73"/>
      <c r="J17" s="73"/>
      <c r="K17" s="73"/>
      <c r="L17" s="73"/>
      <c r="M17" s="73"/>
      <c r="N17" s="73"/>
      <c r="O17" s="73"/>
      <c r="P17" s="73"/>
      <c r="Q17" s="73"/>
      <c r="R17" s="73"/>
      <c r="S17" s="73"/>
      <c r="T17" s="73"/>
      <c r="U17" s="41"/>
      <c r="V17" s="41"/>
      <c r="W17" s="41"/>
      <c r="X17" s="41"/>
      <c r="Y17" s="41"/>
      <c r="Z17" s="25"/>
      <c r="AA17" s="25"/>
      <c r="AB17" s="25"/>
      <c r="AC17" s="25"/>
      <c r="AD17" s="25"/>
      <c r="AE17" s="25"/>
    </row>
    <row r="18" spans="1:31" ht="41.5" customHeight="1" thickBot="1" x14ac:dyDescent="0.4">
      <c r="A18" s="25"/>
      <c r="B18" s="38"/>
      <c r="C18" s="79" t="s">
        <v>33</v>
      </c>
      <c r="D18" s="73"/>
      <c r="E18" s="73"/>
      <c r="F18" s="73"/>
      <c r="G18" s="73"/>
      <c r="H18" s="73"/>
      <c r="I18" s="73"/>
      <c r="J18" s="73"/>
      <c r="K18" s="73"/>
      <c r="L18" s="73"/>
      <c r="M18" s="73"/>
      <c r="N18" s="73"/>
      <c r="O18" s="73"/>
      <c r="P18" s="73"/>
      <c r="Q18" s="73"/>
      <c r="R18" s="73"/>
      <c r="S18" s="73"/>
      <c r="T18" s="73"/>
      <c r="U18" s="41"/>
      <c r="V18" s="41"/>
      <c r="W18" s="41"/>
      <c r="X18" s="41"/>
      <c r="Y18" s="41"/>
      <c r="Z18" s="25"/>
      <c r="AA18" s="25"/>
      <c r="AB18" s="25"/>
      <c r="AC18" s="25"/>
      <c r="AD18" s="25"/>
      <c r="AE18" s="25"/>
    </row>
    <row r="19" spans="1:31" x14ac:dyDescent="0.35">
      <c r="A19" s="25"/>
      <c r="B19" s="38"/>
      <c r="C19" s="80" t="s">
        <v>29</v>
      </c>
      <c r="D19" s="81"/>
      <c r="E19" s="82"/>
      <c r="F19" s="82"/>
      <c r="G19" s="82"/>
      <c r="H19" s="82"/>
      <c r="I19" s="82"/>
      <c r="J19" s="82"/>
      <c r="K19" s="82"/>
      <c r="L19" s="82"/>
      <c r="M19" s="82"/>
      <c r="N19" s="82"/>
      <c r="O19" s="82"/>
      <c r="P19" s="82"/>
      <c r="Q19" s="82"/>
      <c r="R19" s="82"/>
      <c r="S19" s="83"/>
      <c r="T19" s="84"/>
      <c r="U19" s="41"/>
      <c r="V19" s="41"/>
      <c r="W19" s="41"/>
      <c r="X19" s="41"/>
      <c r="Y19" s="41"/>
      <c r="Z19" s="25"/>
      <c r="AA19" s="25"/>
      <c r="AB19" s="25"/>
      <c r="AC19" s="25"/>
      <c r="AD19" s="25"/>
      <c r="AE19" s="25"/>
    </row>
    <row r="20" spans="1:31" ht="19" customHeight="1" thickBot="1" x14ac:dyDescent="0.4">
      <c r="A20" s="25"/>
      <c r="B20" s="38"/>
      <c r="C20" s="85" t="s">
        <v>0</v>
      </c>
      <c r="D20" s="133">
        <v>0</v>
      </c>
      <c r="E20" s="131">
        <v>1</v>
      </c>
      <c r="F20" s="131">
        <v>2</v>
      </c>
      <c r="G20" s="131">
        <v>3</v>
      </c>
      <c r="H20" s="131">
        <v>4</v>
      </c>
      <c r="I20" s="131">
        <v>5</v>
      </c>
      <c r="J20" s="131">
        <v>6</v>
      </c>
      <c r="K20" s="131">
        <v>7</v>
      </c>
      <c r="L20" s="131">
        <v>8</v>
      </c>
      <c r="M20" s="131">
        <v>9</v>
      </c>
      <c r="N20" s="131">
        <v>10</v>
      </c>
      <c r="O20" s="131">
        <v>11</v>
      </c>
      <c r="P20" s="131">
        <v>12</v>
      </c>
      <c r="Q20" s="131">
        <v>13</v>
      </c>
      <c r="R20" s="131">
        <v>14</v>
      </c>
      <c r="S20" s="132">
        <v>15</v>
      </c>
      <c r="T20" s="84"/>
      <c r="U20" s="41"/>
      <c r="V20" s="41"/>
      <c r="W20" s="41"/>
      <c r="X20" s="41"/>
      <c r="Y20" s="41"/>
      <c r="Z20" s="25"/>
      <c r="AA20" s="25"/>
      <c r="AB20" s="25"/>
      <c r="AC20" s="25"/>
      <c r="AD20" s="25"/>
      <c r="AE20" s="25"/>
    </row>
    <row r="21" spans="1:31" ht="15" thickBot="1" x14ac:dyDescent="0.4">
      <c r="A21" s="25"/>
      <c r="B21" s="38"/>
      <c r="C21" s="45" t="s">
        <v>48</v>
      </c>
      <c r="D21" s="125">
        <f>D19/(1+0.035)^D20</f>
        <v>0</v>
      </c>
      <c r="E21" s="125">
        <f>E19/(1+0.035)^E20</f>
        <v>0</v>
      </c>
      <c r="F21" s="125">
        <f t="shared" ref="F21:R21" si="1">F19/(1+0.035)^F20</f>
        <v>0</v>
      </c>
      <c r="G21" s="125">
        <f t="shared" si="1"/>
        <v>0</v>
      </c>
      <c r="H21" s="125">
        <f t="shared" si="1"/>
        <v>0</v>
      </c>
      <c r="I21" s="125">
        <f t="shared" si="1"/>
        <v>0</v>
      </c>
      <c r="J21" s="125">
        <f t="shared" si="1"/>
        <v>0</v>
      </c>
      <c r="K21" s="125">
        <f t="shared" si="1"/>
        <v>0</v>
      </c>
      <c r="L21" s="125">
        <f t="shared" si="1"/>
        <v>0</v>
      </c>
      <c r="M21" s="125">
        <f t="shared" si="1"/>
        <v>0</v>
      </c>
      <c r="N21" s="125">
        <f t="shared" si="1"/>
        <v>0</v>
      </c>
      <c r="O21" s="125">
        <f t="shared" si="1"/>
        <v>0</v>
      </c>
      <c r="P21" s="125">
        <f t="shared" si="1"/>
        <v>0</v>
      </c>
      <c r="Q21" s="125">
        <f t="shared" si="1"/>
        <v>0</v>
      </c>
      <c r="R21" s="125">
        <f t="shared" si="1"/>
        <v>0</v>
      </c>
      <c r="S21" s="126">
        <f>S19/(1+0.035)^S20</f>
        <v>0</v>
      </c>
      <c r="T21" s="46"/>
      <c r="U21" s="47"/>
      <c r="V21" s="47"/>
      <c r="W21" s="47"/>
      <c r="X21" s="47"/>
      <c r="Y21" s="47"/>
      <c r="Z21" s="25"/>
      <c r="AA21" s="25"/>
      <c r="AB21" s="25"/>
      <c r="AC21" s="25"/>
      <c r="AD21" s="25"/>
      <c r="AE21" s="25"/>
    </row>
    <row r="22" spans="1:31" ht="30.65" customHeight="1" x14ac:dyDescent="0.35">
      <c r="A22" s="25"/>
      <c r="B22" s="38"/>
      <c r="C22" s="46"/>
      <c r="D22" s="46"/>
      <c r="E22" s="46"/>
      <c r="F22" s="46"/>
      <c r="G22" s="46"/>
      <c r="H22" s="46"/>
      <c r="I22" s="46"/>
      <c r="J22" s="46"/>
      <c r="K22" s="46"/>
      <c r="L22" s="46"/>
      <c r="M22" s="46"/>
      <c r="N22" s="46"/>
      <c r="O22" s="46"/>
      <c r="P22" s="46"/>
      <c r="Q22" s="46"/>
      <c r="R22" s="46"/>
      <c r="S22" s="46"/>
      <c r="T22" s="46"/>
      <c r="U22" s="47"/>
      <c r="V22" s="47"/>
      <c r="W22" s="47"/>
      <c r="X22" s="47"/>
      <c r="Y22" s="47"/>
      <c r="Z22" s="25"/>
      <c r="AA22" s="25"/>
      <c r="AB22" s="25"/>
      <c r="AC22" s="25"/>
      <c r="AD22" s="25"/>
      <c r="AE22" s="25"/>
    </row>
    <row r="23" spans="1:31" x14ac:dyDescent="0.3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x14ac:dyDescent="0.3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row>
    <row r="25" spans="1:31" ht="18" customHeight="1" x14ac:dyDescent="0.5">
      <c r="A25" s="25"/>
      <c r="B25" s="67" t="s">
        <v>68</v>
      </c>
      <c r="C25" s="28" t="s">
        <v>63</v>
      </c>
      <c r="D25" s="28"/>
      <c r="E25" s="28"/>
      <c r="F25" s="28"/>
      <c r="G25" s="28"/>
      <c r="H25" s="28"/>
      <c r="I25" s="28"/>
      <c r="J25" s="28"/>
      <c r="K25" s="28"/>
      <c r="L25" s="28"/>
      <c r="M25" s="28"/>
      <c r="N25" s="28"/>
      <c r="O25" s="28"/>
      <c r="P25" s="28"/>
      <c r="Q25" s="28"/>
      <c r="R25" s="25"/>
      <c r="S25" s="28"/>
      <c r="T25" s="28"/>
      <c r="U25" s="25"/>
      <c r="V25" s="25"/>
      <c r="W25" s="25"/>
      <c r="X25" s="25"/>
      <c r="Y25" s="25"/>
      <c r="Z25" s="25"/>
      <c r="AA25" s="25"/>
      <c r="AB25" s="25"/>
      <c r="AC25" s="25"/>
      <c r="AD25" s="25"/>
      <c r="AE25" s="25"/>
    </row>
    <row r="26" spans="1:31" ht="34" customHeight="1" x14ac:dyDescent="0.35">
      <c r="A26" s="25"/>
      <c r="B26" s="38"/>
      <c r="C26" s="53"/>
      <c r="D26" s="53"/>
      <c r="E26" s="53"/>
      <c r="F26" s="53"/>
      <c r="G26" s="53"/>
      <c r="H26" s="53"/>
      <c r="I26" s="53"/>
      <c r="J26" s="53"/>
      <c r="K26" s="53"/>
      <c r="L26" s="53"/>
      <c r="M26" s="53"/>
      <c r="N26" s="53"/>
      <c r="O26" s="53"/>
      <c r="P26" s="53"/>
      <c r="Q26" s="53"/>
      <c r="R26" s="53"/>
      <c r="S26" s="53"/>
      <c r="T26" s="38"/>
      <c r="U26" s="48"/>
      <c r="V26" s="49"/>
      <c r="W26" s="49"/>
      <c r="X26" s="49"/>
      <c r="Y26" s="49"/>
      <c r="Z26" s="49"/>
      <c r="AA26" s="25"/>
      <c r="AB26" s="25"/>
      <c r="AC26" s="25"/>
      <c r="AD26" s="25"/>
      <c r="AE26" s="25"/>
    </row>
    <row r="27" spans="1:31" x14ac:dyDescent="0.35">
      <c r="A27" s="25"/>
      <c r="B27" s="38"/>
      <c r="C27" s="53" t="s">
        <v>79</v>
      </c>
      <c r="D27" s="86"/>
      <c r="E27" s="117"/>
      <c r="F27" s="117"/>
      <c r="G27" s="117"/>
      <c r="H27" s="117"/>
      <c r="I27" s="117"/>
      <c r="J27" s="117"/>
      <c r="K27" s="117"/>
      <c r="L27" s="117"/>
      <c r="M27" s="117"/>
      <c r="N27" s="53"/>
      <c r="O27" s="53"/>
      <c r="P27" s="53"/>
      <c r="Q27" s="53"/>
      <c r="R27" s="53"/>
      <c r="S27" s="53"/>
      <c r="T27" s="38"/>
      <c r="U27" s="49"/>
      <c r="V27" s="49"/>
      <c r="W27" s="49"/>
      <c r="X27" s="49"/>
      <c r="Y27" s="49"/>
      <c r="Z27" s="49"/>
      <c r="AA27" s="25"/>
      <c r="AB27" s="25"/>
      <c r="AC27" s="25"/>
      <c r="AD27" s="25"/>
      <c r="AE27" s="25"/>
    </row>
    <row r="28" spans="1:31" x14ac:dyDescent="0.35">
      <c r="A28" s="25"/>
      <c r="B28" s="38"/>
      <c r="C28" s="53"/>
      <c r="D28" s="53"/>
      <c r="E28" s="87"/>
      <c r="F28" s="87"/>
      <c r="G28" s="87"/>
      <c r="H28" s="87"/>
      <c r="I28" s="87"/>
      <c r="J28" s="87"/>
      <c r="K28" s="87"/>
      <c r="L28" s="87"/>
      <c r="M28" s="87"/>
      <c r="N28" s="53"/>
      <c r="O28" s="53"/>
      <c r="P28" s="53"/>
      <c r="Q28" s="53"/>
      <c r="R28" s="53"/>
      <c r="S28" s="53"/>
      <c r="T28" s="38"/>
      <c r="U28" s="49"/>
      <c r="V28" s="49"/>
      <c r="W28" s="49"/>
      <c r="X28" s="49"/>
      <c r="Y28" s="49"/>
      <c r="Z28" s="49"/>
      <c r="AA28" s="25"/>
      <c r="AB28" s="25"/>
      <c r="AC28" s="25"/>
      <c r="AD28" s="25"/>
      <c r="AE28" s="25"/>
    </row>
    <row r="29" spans="1:31" x14ac:dyDescent="0.35">
      <c r="A29" s="25"/>
      <c r="B29" s="38"/>
      <c r="C29" s="53" t="s">
        <v>10</v>
      </c>
      <c r="D29" s="86"/>
      <c r="E29" s="87"/>
      <c r="F29" s="87"/>
      <c r="G29" s="87"/>
      <c r="H29" s="87"/>
      <c r="I29" s="87"/>
      <c r="J29" s="87"/>
      <c r="K29" s="87"/>
      <c r="L29" s="87"/>
      <c r="M29" s="87"/>
      <c r="N29" s="53"/>
      <c r="O29" s="53"/>
      <c r="P29" s="53"/>
      <c r="Q29" s="53"/>
      <c r="R29" s="53"/>
      <c r="S29" s="53"/>
      <c r="T29" s="38"/>
      <c r="U29" s="49"/>
      <c r="V29" s="49"/>
      <c r="W29" s="49"/>
      <c r="X29" s="49"/>
      <c r="Y29" s="49"/>
      <c r="Z29" s="49"/>
      <c r="AA29" s="25"/>
      <c r="AB29" s="25"/>
      <c r="AC29" s="25"/>
      <c r="AD29" s="25"/>
      <c r="AE29" s="25"/>
    </row>
    <row r="30" spans="1:31" x14ac:dyDescent="0.35">
      <c r="A30" s="25"/>
      <c r="B30" s="38"/>
      <c r="C30" s="53"/>
      <c r="D30" s="87"/>
      <c r="E30" s="87"/>
      <c r="F30" s="87"/>
      <c r="G30" s="87"/>
      <c r="H30" s="87"/>
      <c r="I30" s="87"/>
      <c r="J30" s="87"/>
      <c r="K30" s="87"/>
      <c r="L30" s="87"/>
      <c r="M30" s="87"/>
      <c r="N30" s="53"/>
      <c r="O30" s="53"/>
      <c r="P30" s="53"/>
      <c r="Q30" s="53"/>
      <c r="R30" s="53"/>
      <c r="S30" s="53"/>
      <c r="T30" s="38"/>
      <c r="U30" s="49"/>
      <c r="V30" s="49"/>
      <c r="W30" s="49"/>
      <c r="X30" s="49"/>
      <c r="Y30" s="49"/>
      <c r="Z30" s="49"/>
      <c r="AA30" s="25"/>
      <c r="AB30" s="25"/>
      <c r="AC30" s="25"/>
      <c r="AD30" s="25"/>
      <c r="AE30" s="25"/>
    </row>
    <row r="31" spans="1:31" x14ac:dyDescent="0.35">
      <c r="A31" s="25"/>
      <c r="B31" s="38"/>
      <c r="C31" s="53" t="s">
        <v>81</v>
      </c>
      <c r="D31" s="111"/>
      <c r="E31" s="87"/>
      <c r="F31" s="87"/>
      <c r="G31" s="87"/>
      <c r="H31" s="87"/>
      <c r="I31" s="87"/>
      <c r="J31" s="87"/>
      <c r="K31" s="87"/>
      <c r="L31" s="87"/>
      <c r="M31" s="87"/>
      <c r="N31" s="53"/>
      <c r="O31" s="53"/>
      <c r="P31" s="53"/>
      <c r="Q31" s="53"/>
      <c r="R31" s="53"/>
      <c r="S31" s="53"/>
      <c r="T31" s="38"/>
      <c r="U31" s="49"/>
      <c r="V31" s="49"/>
      <c r="W31" s="49"/>
      <c r="X31" s="49"/>
      <c r="Y31" s="49"/>
      <c r="Z31" s="49"/>
      <c r="AA31" s="25"/>
      <c r="AB31" s="25"/>
      <c r="AC31" s="25"/>
      <c r="AD31" s="25"/>
      <c r="AE31" s="25"/>
    </row>
    <row r="32" spans="1:31" x14ac:dyDescent="0.35">
      <c r="A32" s="25"/>
      <c r="B32" s="38"/>
      <c r="C32" s="53"/>
      <c r="D32" s="87"/>
      <c r="E32" s="87"/>
      <c r="F32" s="87"/>
      <c r="G32" s="87"/>
      <c r="H32" s="87"/>
      <c r="I32" s="87"/>
      <c r="J32" s="87"/>
      <c r="K32" s="87"/>
      <c r="L32" s="87"/>
      <c r="M32" s="87"/>
      <c r="N32" s="53"/>
      <c r="O32" s="53"/>
      <c r="P32" s="53"/>
      <c r="Q32" s="53"/>
      <c r="R32" s="53"/>
      <c r="S32" s="53"/>
      <c r="T32" s="38"/>
      <c r="U32" s="49"/>
      <c r="V32" s="49"/>
      <c r="W32" s="49"/>
      <c r="X32" s="49"/>
      <c r="Y32" s="49"/>
      <c r="Z32" s="49"/>
      <c r="AA32" s="25"/>
      <c r="AB32" s="25"/>
      <c r="AC32" s="25"/>
      <c r="AD32" s="25"/>
      <c r="AE32" s="25"/>
    </row>
    <row r="33" spans="1:31" x14ac:dyDescent="0.35">
      <c r="A33" s="25"/>
      <c r="B33" s="38"/>
      <c r="C33" s="53" t="s">
        <v>43</v>
      </c>
      <c r="D33" s="51"/>
      <c r="E33" s="53" t="str">
        <f>IF(D29="Andet","kr.","")</f>
        <v/>
      </c>
      <c r="F33" s="53"/>
      <c r="G33" s="53"/>
      <c r="H33" s="53"/>
      <c r="I33" s="53"/>
      <c r="J33" s="53"/>
      <c r="K33" s="53"/>
      <c r="L33" s="53"/>
      <c r="M33" s="53"/>
      <c r="N33" s="53"/>
      <c r="O33" s="53"/>
      <c r="P33" s="53"/>
      <c r="Q33" s="53"/>
      <c r="R33" s="53"/>
      <c r="S33" s="53"/>
      <c r="T33" s="38"/>
      <c r="U33" s="49"/>
      <c r="V33" s="49"/>
      <c r="W33" s="49"/>
      <c r="X33" s="49"/>
      <c r="Y33" s="49"/>
      <c r="Z33" s="49"/>
      <c r="AA33" s="25"/>
      <c r="AB33" s="25"/>
      <c r="AC33" s="25"/>
      <c r="AD33" s="25"/>
      <c r="AE33" s="25"/>
    </row>
    <row r="34" spans="1:31" x14ac:dyDescent="0.35">
      <c r="A34" s="25"/>
      <c r="B34" s="38"/>
      <c r="C34" s="53"/>
      <c r="D34" s="53"/>
      <c r="E34" s="53"/>
      <c r="F34" s="53"/>
      <c r="G34" s="53"/>
      <c r="H34" s="53"/>
      <c r="I34" s="53"/>
      <c r="J34" s="53"/>
      <c r="K34" s="53"/>
      <c r="L34" s="53"/>
      <c r="M34" s="53"/>
      <c r="N34" s="53"/>
      <c r="O34" s="53"/>
      <c r="P34" s="53"/>
      <c r="Q34" s="53"/>
      <c r="R34" s="53"/>
      <c r="S34" s="53"/>
      <c r="T34" s="38"/>
      <c r="U34" s="49"/>
      <c r="V34" s="49"/>
      <c r="W34" s="49"/>
      <c r="X34" s="49"/>
      <c r="Y34" s="49"/>
      <c r="Z34" s="49"/>
      <c r="AA34" s="25"/>
      <c r="AB34" s="25"/>
      <c r="AC34" s="25"/>
      <c r="AD34" s="25"/>
      <c r="AE34" s="25"/>
    </row>
    <row r="35" spans="1:31" x14ac:dyDescent="0.35">
      <c r="A35" s="25"/>
      <c r="B35" s="38"/>
      <c r="C35" s="53" t="s">
        <v>44</v>
      </c>
      <c r="D35" s="128">
        <f>D16</f>
        <v>0</v>
      </c>
      <c r="E35" s="87"/>
      <c r="F35" s="87"/>
      <c r="G35" s="87"/>
      <c r="H35" s="87"/>
      <c r="I35" s="87"/>
      <c r="J35" s="53"/>
      <c r="K35" s="53"/>
      <c r="L35" s="53"/>
      <c r="M35" s="53"/>
      <c r="N35" s="53"/>
      <c r="O35" s="53"/>
      <c r="P35" s="53"/>
      <c r="Q35" s="53"/>
      <c r="R35" s="53"/>
      <c r="S35" s="53"/>
      <c r="T35" s="38"/>
      <c r="U35" s="49"/>
      <c r="V35" s="49"/>
      <c r="W35" s="49"/>
      <c r="X35" s="49"/>
      <c r="Y35" s="49"/>
      <c r="Z35" s="49"/>
      <c r="AA35" s="25"/>
      <c r="AB35" s="25"/>
      <c r="AC35" s="25"/>
      <c r="AD35" s="25"/>
      <c r="AE35" s="25"/>
    </row>
    <row r="36" spans="1:31" x14ac:dyDescent="0.35">
      <c r="A36" s="25"/>
      <c r="B36" s="38"/>
      <c r="C36" s="53"/>
      <c r="D36" s="53"/>
      <c r="E36" s="87"/>
      <c r="F36" s="87"/>
      <c r="G36" s="87"/>
      <c r="H36" s="87"/>
      <c r="I36" s="87"/>
      <c r="J36" s="53"/>
      <c r="K36" s="53"/>
      <c r="L36" s="53"/>
      <c r="M36" s="53"/>
      <c r="N36" s="53"/>
      <c r="O36" s="53"/>
      <c r="P36" s="53"/>
      <c r="Q36" s="53"/>
      <c r="R36" s="53"/>
      <c r="S36" s="53"/>
      <c r="T36" s="38"/>
      <c r="U36" s="49"/>
      <c r="V36" s="49"/>
      <c r="W36" s="49"/>
      <c r="X36" s="49"/>
      <c r="Y36" s="49"/>
      <c r="Z36" s="49"/>
      <c r="AA36" s="25"/>
      <c r="AB36" s="25"/>
      <c r="AC36" s="25"/>
      <c r="AD36" s="25"/>
      <c r="AE36" s="25"/>
    </row>
    <row r="37" spans="1:31" x14ac:dyDescent="0.35">
      <c r="A37" s="25"/>
      <c r="B37" s="38"/>
      <c r="C37" s="53" t="s">
        <v>47</v>
      </c>
      <c r="D37" s="129" t="str">
        <f>IF(D27="Leasingaftale",'Baggrundsdata for leasing'!B33,IF(D29="Varmepumper",'Baggrundsdata for leasing'!D33,IF(D29="Andet",'Baggrundsdata for leasing'!F33,"")))</f>
        <v/>
      </c>
      <c r="E37" s="88"/>
      <c r="F37" s="89"/>
      <c r="G37" s="89"/>
      <c r="H37" s="89"/>
      <c r="I37" s="89"/>
      <c r="J37" s="53"/>
      <c r="K37" s="53"/>
      <c r="L37" s="53"/>
      <c r="M37" s="53"/>
      <c r="N37" s="53"/>
      <c r="O37" s="53"/>
      <c r="P37" s="53"/>
      <c r="Q37" s="53"/>
      <c r="R37" s="53"/>
      <c r="S37" s="53"/>
      <c r="T37" s="38"/>
      <c r="U37" s="49"/>
      <c r="V37" s="49"/>
      <c r="W37" s="49"/>
      <c r="X37" s="49"/>
      <c r="Y37" s="49"/>
      <c r="Z37" s="49"/>
      <c r="AA37" s="25"/>
      <c r="AB37" s="25"/>
      <c r="AC37" s="25"/>
      <c r="AD37" s="25"/>
      <c r="AE37" s="25"/>
    </row>
    <row r="38" spans="1:31" ht="44.5" customHeight="1" thickBot="1" x14ac:dyDescent="0.4">
      <c r="A38" s="25"/>
      <c r="B38" s="38"/>
      <c r="C38" s="53"/>
      <c r="D38" s="52"/>
      <c r="E38" s="90"/>
      <c r="F38" s="90"/>
      <c r="G38" s="91"/>
      <c r="H38" s="92"/>
      <c r="I38" s="91"/>
      <c r="J38" s="53"/>
      <c r="K38" s="53"/>
      <c r="L38" s="53"/>
      <c r="M38" s="53"/>
      <c r="N38" s="53"/>
      <c r="O38" s="53"/>
      <c r="P38" s="53"/>
      <c r="Q38" s="53"/>
      <c r="R38" s="53"/>
      <c r="S38" s="53"/>
      <c r="T38" s="38"/>
      <c r="U38" s="49"/>
      <c r="V38" s="49"/>
      <c r="W38" s="49"/>
      <c r="X38" s="49"/>
      <c r="Y38" s="49"/>
      <c r="Z38" s="49"/>
      <c r="AA38" s="25"/>
      <c r="AB38" s="25"/>
      <c r="AC38" s="25"/>
      <c r="AD38" s="25"/>
      <c r="AE38" s="25"/>
    </row>
    <row r="39" spans="1:31" x14ac:dyDescent="0.35">
      <c r="A39" s="25"/>
      <c r="B39" s="38"/>
      <c r="C39" s="93" t="s">
        <v>45</v>
      </c>
      <c r="D39" s="94"/>
      <c r="E39" s="95"/>
      <c r="F39" s="95"/>
      <c r="G39" s="95"/>
      <c r="H39" s="95"/>
      <c r="I39" s="95"/>
      <c r="J39" s="96"/>
      <c r="K39" s="96"/>
      <c r="L39" s="96"/>
      <c r="M39" s="96"/>
      <c r="N39" s="96"/>
      <c r="O39" s="96"/>
      <c r="P39" s="96"/>
      <c r="Q39" s="96"/>
      <c r="R39" s="96"/>
      <c r="S39" s="97"/>
      <c r="T39" s="44"/>
      <c r="U39" s="49"/>
      <c r="V39" s="49"/>
      <c r="W39" s="49"/>
      <c r="X39" s="49"/>
      <c r="Y39" s="49"/>
      <c r="Z39" s="49"/>
      <c r="AA39" s="25"/>
      <c r="AB39" s="25"/>
      <c r="AC39" s="25"/>
      <c r="AD39" s="25"/>
      <c r="AE39" s="25"/>
    </row>
    <row r="40" spans="1:31" ht="15" thickBot="1" x14ac:dyDescent="0.4">
      <c r="A40" s="25"/>
      <c r="B40" s="38"/>
      <c r="C40" s="98" t="s">
        <v>0</v>
      </c>
      <c r="D40" s="134">
        <v>0</v>
      </c>
      <c r="E40" s="134">
        <v>1</v>
      </c>
      <c r="F40" s="134">
        <v>2</v>
      </c>
      <c r="G40" s="134">
        <v>3</v>
      </c>
      <c r="H40" s="134">
        <v>4</v>
      </c>
      <c r="I40" s="134">
        <v>5</v>
      </c>
      <c r="J40" s="134">
        <v>6</v>
      </c>
      <c r="K40" s="134">
        <v>7</v>
      </c>
      <c r="L40" s="134">
        <v>8</v>
      </c>
      <c r="M40" s="134">
        <v>9</v>
      </c>
      <c r="N40" s="134">
        <v>10</v>
      </c>
      <c r="O40" s="134">
        <v>11</v>
      </c>
      <c r="P40" s="134">
        <v>12</v>
      </c>
      <c r="Q40" s="134">
        <v>13</v>
      </c>
      <c r="R40" s="134">
        <v>14</v>
      </c>
      <c r="S40" s="135">
        <v>15</v>
      </c>
      <c r="T40" s="44"/>
      <c r="U40" s="49"/>
      <c r="V40" s="49"/>
      <c r="W40" s="49"/>
      <c r="X40" s="49"/>
      <c r="Y40" s="49"/>
      <c r="Z40" s="49"/>
      <c r="AA40" s="25"/>
      <c r="AB40" s="25"/>
      <c r="AC40" s="25"/>
      <c r="AD40" s="25"/>
      <c r="AE40" s="25"/>
    </row>
    <row r="41" spans="1:31" ht="15" thickBot="1" x14ac:dyDescent="0.4">
      <c r="A41" s="25"/>
      <c r="B41" s="38"/>
      <c r="C41" s="45" t="s">
        <v>46</v>
      </c>
      <c r="D41" s="125">
        <f>D39/(1+0.035)^D40</f>
        <v>0</v>
      </c>
      <c r="E41" s="125">
        <f t="shared" ref="E41" si="2">E39/(1+0.035)^E40</f>
        <v>0</v>
      </c>
      <c r="F41" s="125">
        <f t="shared" ref="F41" si="3">F39/(1+0.035)^F40</f>
        <v>0</v>
      </c>
      <c r="G41" s="125">
        <f t="shared" ref="G41" si="4">G39/(1+0.035)^G40</f>
        <v>0</v>
      </c>
      <c r="H41" s="125">
        <f t="shared" ref="H41" si="5">H39/(1+0.035)^H40</f>
        <v>0</v>
      </c>
      <c r="I41" s="125">
        <f t="shared" ref="I41" si="6">I39/(1+0.035)^I40</f>
        <v>0</v>
      </c>
      <c r="J41" s="125">
        <f t="shared" ref="J41" si="7">J39/(1+0.035)^J40</f>
        <v>0</v>
      </c>
      <c r="K41" s="125">
        <f t="shared" ref="K41" si="8">K39/(1+0.035)^K40</f>
        <v>0</v>
      </c>
      <c r="L41" s="125">
        <f t="shared" ref="L41" si="9">L39/(1+0.035)^L40</f>
        <v>0</v>
      </c>
      <c r="M41" s="125">
        <f t="shared" ref="M41" si="10">M39/(1+0.035)^M40</f>
        <v>0</v>
      </c>
      <c r="N41" s="125">
        <f t="shared" ref="N41" si="11">N39/(1+0.035)^N40</f>
        <v>0</v>
      </c>
      <c r="O41" s="125">
        <f t="shared" ref="O41" si="12">O39/(1+0.035)^O40</f>
        <v>0</v>
      </c>
      <c r="P41" s="125">
        <f t="shared" ref="P41" si="13">P39/(1+0.035)^P40</f>
        <v>0</v>
      </c>
      <c r="Q41" s="125">
        <f t="shared" ref="Q41" si="14">Q39/(1+0.035)^Q40</f>
        <v>0</v>
      </c>
      <c r="R41" s="125">
        <f t="shared" ref="R41" si="15">R39/(1+0.035)^R40</f>
        <v>0</v>
      </c>
      <c r="S41" s="126">
        <f>S39/(1+0.035)^S40</f>
        <v>0</v>
      </c>
      <c r="T41" s="46"/>
      <c r="U41" s="49"/>
      <c r="V41" s="49"/>
      <c r="W41" s="49"/>
      <c r="X41" s="49"/>
      <c r="Y41" s="49"/>
      <c r="Z41" s="49"/>
      <c r="AA41" s="25"/>
      <c r="AB41" s="25"/>
      <c r="AC41" s="25"/>
      <c r="AD41" s="25"/>
      <c r="AE41" s="25"/>
    </row>
    <row r="42" spans="1:31" ht="22.5" customHeight="1" x14ac:dyDescent="0.35">
      <c r="A42" s="25"/>
      <c r="B42" s="38"/>
      <c r="C42" s="53"/>
      <c r="D42" s="53"/>
      <c r="E42" s="53"/>
      <c r="F42" s="53"/>
      <c r="G42" s="53"/>
      <c r="H42" s="53"/>
      <c r="I42" s="53"/>
      <c r="J42" s="53"/>
      <c r="K42" s="53"/>
      <c r="L42" s="53"/>
      <c r="M42" s="53"/>
      <c r="N42" s="53"/>
      <c r="O42" s="53"/>
      <c r="P42" s="53"/>
      <c r="Q42" s="53"/>
      <c r="R42" s="53"/>
      <c r="S42" s="53"/>
      <c r="T42" s="38"/>
      <c r="U42" s="49"/>
      <c r="V42" s="49"/>
      <c r="W42" s="49"/>
      <c r="X42" s="49"/>
      <c r="Y42" s="49"/>
      <c r="Z42" s="49"/>
      <c r="AA42" s="25"/>
      <c r="AB42" s="25"/>
      <c r="AC42" s="25"/>
      <c r="AD42" s="25"/>
      <c r="AE42" s="25"/>
    </row>
    <row r="43" spans="1:31" ht="14.5" customHeight="1" x14ac:dyDescent="0.35">
      <c r="A43" s="25"/>
      <c r="B43" s="25"/>
      <c r="C43" s="25"/>
      <c r="D43" s="25"/>
      <c r="E43" s="25"/>
      <c r="F43" s="25"/>
      <c r="G43" s="25"/>
      <c r="H43" s="25"/>
      <c r="I43" s="25"/>
      <c r="J43" s="25"/>
      <c r="K43" s="25"/>
      <c r="L43" s="25"/>
      <c r="M43" s="25"/>
      <c r="N43" s="25"/>
      <c r="O43" s="25"/>
      <c r="P43" s="25"/>
      <c r="Q43" s="25"/>
      <c r="R43" s="25"/>
      <c r="S43" s="25"/>
      <c r="T43" s="25"/>
      <c r="U43" s="49"/>
      <c r="V43" s="49"/>
      <c r="W43" s="49"/>
      <c r="X43" s="49"/>
      <c r="Y43" s="49"/>
      <c r="Z43" s="49"/>
      <c r="AA43" s="25"/>
      <c r="AB43" s="25"/>
      <c r="AC43" s="25"/>
      <c r="AD43" s="25"/>
      <c r="AE43" s="25"/>
    </row>
    <row r="44" spans="1:31" ht="15" customHeight="1" x14ac:dyDescent="0.3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ht="18" customHeight="1" x14ac:dyDescent="0.5">
      <c r="A45" s="67"/>
      <c r="B45" s="67" t="s">
        <v>69</v>
      </c>
      <c r="C45" s="67"/>
      <c r="D45" s="28"/>
      <c r="E45" s="28"/>
      <c r="F45" s="28"/>
      <c r="G45" s="28"/>
      <c r="H45" s="28"/>
      <c r="I45" s="28"/>
      <c r="J45" s="28"/>
      <c r="K45" s="28"/>
      <c r="L45" s="28"/>
      <c r="M45" s="28"/>
      <c r="N45" s="28"/>
      <c r="O45" s="28"/>
      <c r="P45" s="28"/>
      <c r="Q45" s="28"/>
      <c r="R45" s="25"/>
      <c r="S45" s="25"/>
      <c r="T45" s="25"/>
      <c r="U45" s="25"/>
      <c r="V45" s="25"/>
      <c r="W45" s="25"/>
      <c r="X45" s="25"/>
      <c r="Y45" s="25"/>
      <c r="Z45" s="25"/>
      <c r="AA45" s="25"/>
      <c r="AB45" s="25"/>
      <c r="AC45" s="25"/>
      <c r="AD45" s="25"/>
      <c r="AE45" s="25"/>
    </row>
    <row r="46" spans="1:31" x14ac:dyDescent="0.35">
      <c r="A46" s="25"/>
      <c r="B46" s="53"/>
      <c r="C46" s="53"/>
      <c r="D46" s="53"/>
      <c r="E46" s="53"/>
      <c r="F46" s="53"/>
      <c r="G46" s="53"/>
      <c r="H46" s="53"/>
      <c r="I46" s="53"/>
      <c r="J46" s="53"/>
      <c r="K46" s="53"/>
      <c r="L46" s="53"/>
      <c r="M46" s="53"/>
      <c r="N46" s="53"/>
      <c r="O46" s="53"/>
      <c r="P46" s="53"/>
      <c r="Q46" s="53"/>
      <c r="R46" s="53"/>
      <c r="S46" s="53"/>
      <c r="T46" s="53"/>
      <c r="U46" s="49"/>
      <c r="V46" s="49"/>
      <c r="W46" s="49"/>
      <c r="X46" s="49"/>
      <c r="Y46" s="49"/>
      <c r="Z46" s="49"/>
      <c r="AA46" s="25"/>
      <c r="AB46" s="25"/>
      <c r="AC46" s="25"/>
      <c r="AD46" s="25"/>
      <c r="AE46" s="25"/>
    </row>
    <row r="47" spans="1:31" x14ac:dyDescent="0.35">
      <c r="A47" s="25"/>
      <c r="B47" s="53"/>
      <c r="C47" s="53" t="s">
        <v>67</v>
      </c>
      <c r="D47" s="130" t="e">
        <f>D17-D37</f>
        <v>#VALUE!</v>
      </c>
      <c r="E47" s="53" t="s">
        <v>28</v>
      </c>
      <c r="F47" s="53"/>
      <c r="G47" s="53"/>
      <c r="H47" s="110" t="s">
        <v>78</v>
      </c>
      <c r="I47" s="110"/>
      <c r="J47" s="110"/>
      <c r="K47" s="110"/>
      <c r="L47" s="110"/>
      <c r="M47" s="53"/>
      <c r="N47" s="53"/>
      <c r="O47" s="53"/>
      <c r="P47" s="53"/>
      <c r="Q47" s="53"/>
      <c r="R47" s="53"/>
      <c r="S47" s="53"/>
      <c r="T47" s="53"/>
      <c r="U47" s="49"/>
      <c r="V47" s="49"/>
      <c r="W47" s="49"/>
      <c r="X47" s="49"/>
      <c r="Y47" s="49"/>
      <c r="Z47" s="49"/>
      <c r="AA47" s="25"/>
      <c r="AB47" s="25"/>
      <c r="AC47" s="25"/>
      <c r="AD47" s="25"/>
      <c r="AE47" s="25"/>
    </row>
    <row r="48" spans="1:31" x14ac:dyDescent="0.35">
      <c r="A48" s="25"/>
      <c r="B48" s="53"/>
      <c r="C48" s="53"/>
      <c r="D48" s="99"/>
      <c r="E48" s="53"/>
      <c r="F48" s="53"/>
      <c r="G48" s="53"/>
      <c r="H48" s="53"/>
      <c r="I48" s="53"/>
      <c r="J48" s="53"/>
      <c r="K48" s="53"/>
      <c r="L48" s="53"/>
      <c r="M48" s="53"/>
      <c r="N48" s="53"/>
      <c r="O48" s="53"/>
      <c r="P48" s="53"/>
      <c r="Q48" s="53"/>
      <c r="R48" s="53"/>
      <c r="S48" s="53"/>
      <c r="T48" s="53"/>
      <c r="U48" s="49"/>
      <c r="V48" s="49"/>
      <c r="W48" s="49"/>
      <c r="X48" s="49"/>
      <c r="Y48" s="49"/>
      <c r="Z48" s="49"/>
      <c r="AA48" s="25"/>
      <c r="AB48" s="25"/>
      <c r="AC48" s="25"/>
      <c r="AD48" s="25"/>
      <c r="AE48" s="25"/>
    </row>
    <row r="49" spans="1:31" ht="17.5" customHeight="1" x14ac:dyDescent="0.3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1:31" ht="18" customHeight="1" x14ac:dyDescent="0.35">
      <c r="A50" s="25"/>
      <c r="B50" s="28"/>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1:31" ht="126.75" customHeight="1" x14ac:dyDescent="0.35">
      <c r="A51" s="25"/>
      <c r="B51" s="25"/>
      <c r="C51" s="25"/>
      <c r="D51" s="25"/>
      <c r="E51" s="25"/>
      <c r="F51" s="25"/>
      <c r="G51" s="25"/>
      <c r="H51" s="25"/>
      <c r="I51" s="25"/>
      <c r="J51" s="25"/>
      <c r="K51" s="25"/>
      <c r="L51" s="25"/>
      <c r="M51" s="25"/>
      <c r="N51" s="25"/>
      <c r="O51" s="25"/>
      <c r="P51" s="25"/>
      <c r="Q51" s="25"/>
      <c r="R51" s="25"/>
      <c r="S51" s="25"/>
      <c r="T51" s="25"/>
      <c r="U51" s="25"/>
      <c r="V51" s="49"/>
      <c r="W51" s="49"/>
      <c r="X51" s="49"/>
      <c r="Y51" s="49"/>
      <c r="Z51" s="49"/>
      <c r="AA51" s="25"/>
      <c r="AB51" s="25"/>
      <c r="AC51" s="25"/>
      <c r="AD51" s="25"/>
      <c r="AE51" s="25"/>
    </row>
    <row r="52" spans="1:31" ht="17.5" customHeight="1" x14ac:dyDescent="0.35">
      <c r="A52" s="54"/>
      <c r="B52" s="54"/>
    </row>
  </sheetData>
  <sheetProtection algorithmName="SHA-512" hashValue="R8rtKETPxfDJavdnjGfXnVkfm/YRIfqHeXLj64v8CDJjF+VPVEER6oYVS7LlSvnW/AiwFd13tSeIxfMikz5AXg==" saltValue="HEigw27HCncZIqftnR3law==" spinCount="100000" sheet="1" objects="1" scenarios="1"/>
  <mergeCells count="1">
    <mergeCell ref="E27:M27"/>
  </mergeCells>
  <conditionalFormatting sqref="S19">
    <cfRule type="expression" dxfId="79" priority="63">
      <formula>$D$16=$S$20</formula>
    </cfRule>
  </conditionalFormatting>
  <conditionalFormatting sqref="R19">
    <cfRule type="expression" dxfId="78" priority="61">
      <formula>$D$16&gt;=$R$20</formula>
    </cfRule>
  </conditionalFormatting>
  <conditionalFormatting sqref="Q19">
    <cfRule type="expression" dxfId="77" priority="60">
      <formula>$D$16&gt;=$Q$20</formula>
    </cfRule>
  </conditionalFormatting>
  <conditionalFormatting sqref="P19">
    <cfRule type="expression" dxfId="76" priority="59">
      <formula>$D$16&gt;=$P$20</formula>
    </cfRule>
  </conditionalFormatting>
  <conditionalFormatting sqref="O19">
    <cfRule type="expression" dxfId="75" priority="57">
      <formula>$D$16&gt;=$O$20</formula>
    </cfRule>
  </conditionalFormatting>
  <conditionalFormatting sqref="N19">
    <cfRule type="expression" dxfId="74" priority="56">
      <formula>$D$16&gt;=$N$20</formula>
    </cfRule>
  </conditionalFormatting>
  <conditionalFormatting sqref="E39">
    <cfRule type="expression" dxfId="73" priority="46">
      <formula>$D$16&gt;=$E$40</formula>
    </cfRule>
  </conditionalFormatting>
  <conditionalFormatting sqref="F39">
    <cfRule type="expression" dxfId="72" priority="45">
      <formula>$D$16&gt;=$F$40</formula>
    </cfRule>
  </conditionalFormatting>
  <conditionalFormatting sqref="G39">
    <cfRule type="expression" dxfId="71" priority="44">
      <formula>$D$16&gt;=$G$40</formula>
    </cfRule>
  </conditionalFormatting>
  <conditionalFormatting sqref="H39">
    <cfRule type="expression" dxfId="70" priority="43">
      <formula>$D$16&gt;=$H$40</formula>
    </cfRule>
  </conditionalFormatting>
  <conditionalFormatting sqref="I39">
    <cfRule type="expression" dxfId="69" priority="42">
      <formula>$D$16&gt;=$I$40</formula>
    </cfRule>
  </conditionalFormatting>
  <conditionalFormatting sqref="J39">
    <cfRule type="expression" dxfId="68" priority="41">
      <formula>$D$16&gt;=$J$40</formula>
    </cfRule>
  </conditionalFormatting>
  <conditionalFormatting sqref="K39">
    <cfRule type="expression" dxfId="67" priority="40">
      <formula>$D$16&gt;=$K$40</formula>
    </cfRule>
  </conditionalFormatting>
  <conditionalFormatting sqref="L39">
    <cfRule type="expression" dxfId="66" priority="39">
      <formula>$D$16&gt;=$L$40</formula>
    </cfRule>
  </conditionalFormatting>
  <conditionalFormatting sqref="M39">
    <cfRule type="expression" dxfId="65" priority="38">
      <formula>$D$16&gt;=$M$40</formula>
    </cfRule>
  </conditionalFormatting>
  <conditionalFormatting sqref="N39">
    <cfRule type="expression" dxfId="64" priority="37">
      <formula>$D$16&gt;=$N$40</formula>
    </cfRule>
  </conditionalFormatting>
  <conditionalFormatting sqref="O39">
    <cfRule type="expression" dxfId="63" priority="36">
      <formula>$D$16&gt;=$O$40</formula>
    </cfRule>
  </conditionalFormatting>
  <conditionalFormatting sqref="P39">
    <cfRule type="expression" dxfId="62" priority="35">
      <formula>$D$16&gt;=$P$40</formula>
    </cfRule>
  </conditionalFormatting>
  <conditionalFormatting sqref="Q39">
    <cfRule type="expression" dxfId="61" priority="34">
      <formula>$D$16&gt;=$Q$40</formula>
    </cfRule>
  </conditionalFormatting>
  <conditionalFormatting sqref="R39">
    <cfRule type="expression" dxfId="60" priority="33">
      <formula>$D$16&gt;=$R$40</formula>
    </cfRule>
  </conditionalFormatting>
  <conditionalFormatting sqref="S39">
    <cfRule type="expression" dxfId="59" priority="32">
      <formula>$D$16&gt;=$S$40</formula>
    </cfRule>
  </conditionalFormatting>
  <conditionalFormatting sqref="C40:T41 C39:S39">
    <cfRule type="expression" dxfId="58" priority="31">
      <formula>$D$27="Anskaffelsespris"</formula>
    </cfRule>
  </conditionalFormatting>
  <conditionalFormatting sqref="D29 D31">
    <cfRule type="expression" dxfId="57" priority="30">
      <formula>$D$27="Leasingaftale"</formula>
    </cfRule>
  </conditionalFormatting>
  <conditionalFormatting sqref="D33">
    <cfRule type="expression" dxfId="56" priority="29">
      <formula>$D$29&lt;&gt;"Andet"</formula>
    </cfRule>
  </conditionalFormatting>
  <conditionalFormatting sqref="O7:O9">
    <cfRule type="iconSet" priority="19">
      <iconSet iconSet="3Symbols2">
        <cfvo type="percent" val="0"/>
        <cfvo type="num" val="-0.5"/>
        <cfvo type="num" val="0.5"/>
      </iconSet>
    </cfRule>
  </conditionalFormatting>
  <conditionalFormatting sqref="J11">
    <cfRule type="iconSet" priority="18">
      <iconSet iconSet="3Symbols2">
        <cfvo type="percent" val="0"/>
        <cfvo type="num" val="-0.5"/>
        <cfvo type="num" val="0.5"/>
      </iconSet>
    </cfRule>
  </conditionalFormatting>
  <conditionalFormatting sqref="E19">
    <cfRule type="expression" dxfId="55" priority="9">
      <formula>$D$16&gt;=$E$20</formula>
    </cfRule>
  </conditionalFormatting>
  <conditionalFormatting sqref="F19">
    <cfRule type="expression" dxfId="54" priority="8">
      <formula>$D$16&gt;=$F$20</formula>
    </cfRule>
  </conditionalFormatting>
  <conditionalFormatting sqref="G19">
    <cfRule type="expression" dxfId="53" priority="7">
      <formula>$D$16&gt;=$G$20</formula>
    </cfRule>
  </conditionalFormatting>
  <conditionalFormatting sqref="H19">
    <cfRule type="expression" dxfId="52" priority="6">
      <formula>$D$16&gt;=$H$20</formula>
    </cfRule>
  </conditionalFormatting>
  <conditionalFormatting sqref="I19">
    <cfRule type="expression" dxfId="51" priority="5">
      <formula>$D$16&gt;=$I$20</formula>
    </cfRule>
  </conditionalFormatting>
  <conditionalFormatting sqref="J19">
    <cfRule type="expression" dxfId="50" priority="4">
      <formula>$D$16&gt;=$J$20</formula>
    </cfRule>
  </conditionalFormatting>
  <conditionalFormatting sqref="K19">
    <cfRule type="expression" dxfId="49" priority="3">
      <formula>$D$16&gt;=$K$20</formula>
    </cfRule>
  </conditionalFormatting>
  <conditionalFormatting sqref="L19">
    <cfRule type="expression" dxfId="48" priority="2">
      <formula>$D$16&gt;=$L$20</formula>
    </cfRule>
  </conditionalFormatting>
  <conditionalFormatting sqref="M19">
    <cfRule type="expression" dxfId="47" priority="1">
      <formula>$D$16&gt;=$M$20</formula>
    </cfRule>
  </conditionalFormatting>
  <dataValidations count="2">
    <dataValidation type="list" allowBlank="1" showInputMessage="1" showErrorMessage="1" sqref="D27" xr:uid="{00000000-0002-0000-0100-000000000000}">
      <formula1>"Leasingaftale,Anskaffelsespris"</formula1>
    </dataValidation>
    <dataValidation type="list" allowBlank="1" showInputMessage="1" showErrorMessage="1" sqref="D29" xr:uid="{00000000-0002-0000-0100-000001000000}">
      <formula1>"Varmepumper, Andet"</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DCF917-D803-4B39-9063-03F44E7E659D}">
          <x14:formula1>
            <xm:f>'Baggrundsdata for leasing'!$A$61:$A$62</xm:f>
          </x14:formula1>
          <xm:sqref>N7:N9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B27E-5F0B-4111-A46F-7226F06AED26}">
  <dimension ref="A1:AE28"/>
  <sheetViews>
    <sheetView zoomScale="70" zoomScaleNormal="70" workbookViewId="0">
      <selection activeCell="D24" sqref="D24"/>
    </sheetView>
  </sheetViews>
  <sheetFormatPr defaultColWidth="9.1796875" defaultRowHeight="14.5" x14ac:dyDescent="0.35"/>
  <cols>
    <col min="1" max="1" width="10" style="27" customWidth="1"/>
    <col min="2" max="2" width="3.26953125" style="27" customWidth="1"/>
    <col min="3" max="3" width="45.453125" style="27" customWidth="1"/>
    <col min="4" max="4" width="20.26953125" style="27" customWidth="1"/>
    <col min="5" max="5" width="9.26953125" style="27" customWidth="1"/>
    <col min="6" max="8" width="9.1796875" style="27"/>
    <col min="9" max="9" width="10.81640625" style="27" bestFit="1" customWidth="1"/>
    <col min="10" max="19" width="9.1796875" style="27"/>
    <col min="20" max="20" width="3.54296875" style="27" customWidth="1"/>
    <col min="21" max="24" width="9.1796875" style="27"/>
    <col min="25" max="25" width="25.54296875" style="27" customWidth="1"/>
    <col min="26" max="30" width="9.1796875" style="27"/>
    <col min="31" max="31" width="10.54296875" style="27" customWidth="1"/>
    <col min="32" max="16384" width="9.1796875" style="27"/>
  </cols>
  <sheetData>
    <row r="1" spans="1:31" x14ac:dyDescent="0.35">
      <c r="A1" s="25"/>
      <c r="B1" s="25"/>
      <c r="C1" s="25"/>
      <c r="D1" s="25"/>
      <c r="E1" s="25"/>
      <c r="F1" s="25"/>
      <c r="G1" s="25"/>
      <c r="H1" s="25"/>
      <c r="I1" s="162" t="s">
        <v>99</v>
      </c>
      <c r="J1" s="139"/>
      <c r="K1" s="139"/>
      <c r="L1" s="139"/>
      <c r="M1" s="139"/>
      <c r="N1" s="25"/>
      <c r="O1" s="25"/>
      <c r="P1" s="25"/>
      <c r="Q1" s="25"/>
      <c r="R1" s="25"/>
      <c r="S1" s="25"/>
      <c r="T1" s="25"/>
      <c r="U1" s="25"/>
      <c r="V1" s="25"/>
      <c r="W1" s="25"/>
      <c r="X1" s="25"/>
      <c r="Y1" s="25"/>
      <c r="Z1" s="25"/>
      <c r="AA1" s="25"/>
      <c r="AB1" s="25"/>
      <c r="AC1" s="25"/>
      <c r="AD1" s="25"/>
      <c r="AE1" s="25"/>
    </row>
    <row r="2" spans="1:31" x14ac:dyDescent="0.35">
      <c r="A2" s="25"/>
      <c r="B2" s="25"/>
      <c r="C2" s="25"/>
      <c r="D2" s="25"/>
      <c r="E2" s="25"/>
      <c r="F2" s="25"/>
      <c r="G2" s="25"/>
      <c r="H2" s="25"/>
      <c r="I2" s="162" t="s">
        <v>98</v>
      </c>
      <c r="J2" s="139"/>
      <c r="K2" s="139"/>
      <c r="L2" s="139"/>
      <c r="M2" s="139"/>
      <c r="N2" s="25"/>
      <c r="O2" s="25"/>
      <c r="P2" s="25"/>
      <c r="Q2" s="25"/>
      <c r="R2" s="25"/>
      <c r="S2" s="25"/>
      <c r="T2" s="25"/>
      <c r="U2" s="25"/>
      <c r="V2" s="25"/>
      <c r="W2" s="25"/>
      <c r="X2" s="25"/>
      <c r="Y2" s="25"/>
      <c r="Z2" s="25"/>
      <c r="AA2" s="25"/>
      <c r="AB2" s="25"/>
      <c r="AC2" s="25"/>
      <c r="AD2" s="25"/>
      <c r="AE2" s="25"/>
    </row>
    <row r="3" spans="1:31" ht="21" x14ac:dyDescent="0.5">
      <c r="A3" s="25"/>
      <c r="B3" s="100" t="s">
        <v>82</v>
      </c>
      <c r="C3" s="25"/>
      <c r="D3" s="25"/>
      <c r="E3" s="25"/>
      <c r="F3" s="25"/>
      <c r="G3" s="25"/>
      <c r="H3" s="25"/>
      <c r="I3" s="25"/>
      <c r="J3" s="25"/>
      <c r="K3" s="25"/>
      <c r="L3" s="25"/>
      <c r="M3" s="25"/>
      <c r="N3" s="25"/>
      <c r="O3" s="25"/>
      <c r="P3" s="25"/>
      <c r="Q3" s="25"/>
      <c r="R3" s="25"/>
      <c r="S3" s="25"/>
      <c r="T3" s="25"/>
      <c r="U3" s="25"/>
      <c r="V3" s="25"/>
      <c r="W3" s="25"/>
      <c r="X3" s="25"/>
      <c r="Y3" s="25"/>
      <c r="Z3" s="25" t="str">
        <f>Information!O4</f>
        <v>vers. 15.02.2025</v>
      </c>
      <c r="AA3" s="25"/>
      <c r="AB3" s="25"/>
      <c r="AC3" s="25"/>
      <c r="AD3" s="25"/>
      <c r="AE3" s="25"/>
    </row>
    <row r="4" spans="1:31" ht="15" customHeight="1" x14ac:dyDescent="0.35">
      <c r="A4" s="29"/>
      <c r="B4" s="29"/>
      <c r="C4" s="30"/>
      <c r="D4" s="30"/>
      <c r="E4" s="30"/>
      <c r="F4" s="30"/>
      <c r="G4" s="30"/>
      <c r="H4" s="30"/>
      <c r="I4" s="30"/>
      <c r="J4" s="30"/>
      <c r="K4" s="30"/>
      <c r="L4" s="30"/>
      <c r="M4" s="30"/>
      <c r="N4" s="30"/>
      <c r="O4" s="30"/>
      <c r="P4" s="30"/>
      <c r="Q4" s="30"/>
      <c r="R4" s="30"/>
      <c r="S4" s="30"/>
      <c r="T4" s="30"/>
      <c r="U4" s="30"/>
      <c r="V4" s="31"/>
      <c r="W4" s="32"/>
      <c r="X4" s="32"/>
      <c r="Y4" s="32"/>
      <c r="Z4" s="29"/>
      <c r="AA4" s="29"/>
      <c r="AB4" s="29"/>
      <c r="AC4" s="29"/>
      <c r="AD4" s="29"/>
      <c r="AE4" s="29"/>
    </row>
    <row r="5" spans="1:31" s="157" customFormat="1" ht="36" customHeight="1" x14ac:dyDescent="0.5">
      <c r="A5" s="139"/>
      <c r="B5" s="154" t="s">
        <v>72</v>
      </c>
      <c r="C5" s="154"/>
      <c r="D5" s="154"/>
      <c r="E5" s="160"/>
      <c r="F5" s="160"/>
      <c r="G5" s="160"/>
      <c r="H5" s="160"/>
      <c r="I5" s="160"/>
      <c r="J5" s="160"/>
      <c r="K5" s="160"/>
      <c r="L5" s="160"/>
      <c r="M5" s="160"/>
      <c r="N5" s="160"/>
      <c r="O5" s="160"/>
      <c r="P5" s="160"/>
      <c r="Q5" s="160"/>
      <c r="R5" s="160"/>
      <c r="S5" s="160"/>
      <c r="T5" s="160"/>
      <c r="U5" s="160"/>
      <c r="V5" s="161"/>
      <c r="W5" s="1"/>
      <c r="X5" s="1"/>
      <c r="Y5" s="1"/>
      <c r="Z5" s="139"/>
      <c r="AA5" s="139"/>
      <c r="AB5" s="139"/>
      <c r="AC5" s="139"/>
      <c r="AD5" s="139"/>
      <c r="AE5" s="139"/>
    </row>
    <row r="6" spans="1:31" ht="15" customHeight="1" x14ac:dyDescent="0.35">
      <c r="A6" s="139"/>
      <c r="B6" s="142" t="s">
        <v>54</v>
      </c>
      <c r="C6" s="146" t="s">
        <v>74</v>
      </c>
      <c r="D6" s="146"/>
      <c r="E6" s="146"/>
      <c r="F6" s="146"/>
      <c r="G6" s="146"/>
      <c r="H6" s="146"/>
      <c r="I6" s="146"/>
      <c r="J6" s="146"/>
      <c r="K6" s="146"/>
      <c r="L6" s="146"/>
      <c r="M6" s="147"/>
      <c r="N6" s="86"/>
      <c r="O6" s="138">
        <f>IF(N6="",0,IF(N6=P6,1,-1))</f>
        <v>0</v>
      </c>
      <c r="P6" s="69" t="s">
        <v>75</v>
      </c>
      <c r="Q6" s="38"/>
      <c r="R6" s="38"/>
      <c r="S6" s="38"/>
      <c r="T6" s="38"/>
      <c r="U6" s="33"/>
      <c r="V6" s="36"/>
      <c r="W6" s="36"/>
      <c r="X6" s="36"/>
      <c r="Y6" s="36"/>
      <c r="Z6" s="25"/>
      <c r="AA6" s="25"/>
      <c r="AB6" s="25"/>
      <c r="AC6" s="25"/>
      <c r="AD6" s="25"/>
      <c r="AE6" s="25"/>
    </row>
    <row r="7" spans="1:31" ht="15" customHeight="1" x14ac:dyDescent="0.35">
      <c r="A7" s="139"/>
      <c r="B7" s="142" t="s">
        <v>54</v>
      </c>
      <c r="C7" s="146" t="s">
        <v>73</v>
      </c>
      <c r="D7" s="146"/>
      <c r="E7" s="146"/>
      <c r="F7" s="146"/>
      <c r="G7" s="146"/>
      <c r="H7" s="146"/>
      <c r="I7" s="146"/>
      <c r="J7" s="146"/>
      <c r="K7" s="146"/>
      <c r="L7" s="146"/>
      <c r="M7" s="146"/>
      <c r="N7" s="86"/>
      <c r="O7" s="138">
        <f>IF(N7="",0,IF(N7=P7,1,-1))</f>
        <v>0</v>
      </c>
      <c r="P7" s="69" t="s">
        <v>75</v>
      </c>
      <c r="Q7" s="38"/>
      <c r="R7" s="38"/>
      <c r="S7" s="38"/>
      <c r="T7" s="38"/>
      <c r="U7" s="33"/>
      <c r="V7" s="36"/>
      <c r="W7" s="36"/>
      <c r="X7" s="36"/>
      <c r="Y7" s="36"/>
      <c r="Z7" s="25"/>
      <c r="AA7" s="25"/>
      <c r="AB7" s="25"/>
      <c r="AC7" s="25"/>
      <c r="AD7" s="25"/>
      <c r="AE7" s="25"/>
    </row>
    <row r="8" spans="1:31" ht="15" customHeight="1" x14ac:dyDescent="0.35">
      <c r="A8" s="25"/>
      <c r="B8" s="25"/>
      <c r="C8" s="33"/>
      <c r="D8" s="33"/>
      <c r="E8" s="33"/>
      <c r="F8" s="33"/>
      <c r="G8" s="33"/>
      <c r="H8" s="33"/>
      <c r="I8" s="33"/>
      <c r="J8" s="33"/>
      <c r="K8" s="33"/>
      <c r="L8" s="33"/>
      <c r="M8" s="33"/>
      <c r="N8" s="33"/>
      <c r="O8" s="33"/>
      <c r="P8" s="33"/>
      <c r="Q8" s="33"/>
      <c r="R8" s="33"/>
      <c r="S8" s="33"/>
      <c r="T8" s="33"/>
      <c r="U8" s="33"/>
      <c r="V8" s="36"/>
      <c r="W8" s="36"/>
      <c r="X8" s="36"/>
      <c r="Y8" s="36"/>
      <c r="Z8" s="25"/>
      <c r="AA8" s="25"/>
      <c r="AB8" s="25"/>
      <c r="AC8" s="25"/>
      <c r="AD8" s="25"/>
      <c r="AE8" s="25"/>
    </row>
    <row r="9" spans="1:31" ht="17.5" x14ac:dyDescent="0.35">
      <c r="A9" s="25"/>
      <c r="B9" s="25"/>
      <c r="C9" s="25"/>
      <c r="D9" s="33"/>
      <c r="E9" s="33"/>
      <c r="F9" s="33"/>
      <c r="G9" s="33"/>
      <c r="H9" s="33"/>
      <c r="I9" s="101"/>
      <c r="J9" s="145">
        <f>MIN(O5:O7)</f>
        <v>0</v>
      </c>
      <c r="K9" s="136" t="str">
        <f>IF(J9=0,"Spørgsmål om afgrænsning er ikke besvaret",IF(J9=1,"Projekttypen er omfattet af tiltaget","Projekttypen er IKKE omfattet af tiltaget"))</f>
        <v>Spørgsmål om afgrænsning er ikke besvaret</v>
      </c>
      <c r="L9" s="101"/>
      <c r="M9" s="33"/>
      <c r="N9" s="33"/>
      <c r="O9" s="33"/>
      <c r="P9" s="33"/>
      <c r="Q9" s="33"/>
      <c r="R9" s="33"/>
      <c r="S9" s="33"/>
      <c r="T9" s="33"/>
      <c r="U9" s="25"/>
      <c r="AE9" s="25"/>
    </row>
    <row r="10" spans="1:31" s="157" customFormat="1" ht="15" customHeight="1" x14ac:dyDescent="0.5">
      <c r="A10" s="139"/>
      <c r="B10" s="154" t="s">
        <v>62</v>
      </c>
      <c r="C10" s="139"/>
      <c r="D10" s="158"/>
      <c r="E10" s="158"/>
      <c r="F10" s="158"/>
      <c r="G10" s="158"/>
      <c r="H10" s="158"/>
      <c r="I10" s="158"/>
      <c r="J10" s="158"/>
      <c r="K10" s="158"/>
      <c r="L10" s="158"/>
      <c r="M10" s="158"/>
      <c r="N10" s="158"/>
      <c r="O10" s="158"/>
      <c r="P10" s="158"/>
      <c r="Q10" s="158"/>
      <c r="R10" s="158"/>
      <c r="S10" s="158"/>
      <c r="T10" s="158"/>
      <c r="U10" s="158"/>
      <c r="V10" s="159"/>
      <c r="W10" s="159"/>
      <c r="X10" s="159"/>
      <c r="Y10" s="159"/>
      <c r="Z10" s="139"/>
      <c r="AA10" s="139"/>
      <c r="AB10" s="139"/>
      <c r="AC10" s="139"/>
      <c r="AD10" s="139"/>
      <c r="AE10" s="139"/>
    </row>
    <row r="11" spans="1:31" ht="15" customHeight="1" x14ac:dyDescent="0.35">
      <c r="A11" s="25"/>
      <c r="B11" s="38"/>
      <c r="C11" s="53"/>
      <c r="D11" s="53"/>
      <c r="E11" s="53"/>
      <c r="F11" s="53"/>
      <c r="G11" s="53"/>
      <c r="H11" s="53"/>
      <c r="I11" s="53"/>
      <c r="J11" s="53"/>
      <c r="K11" s="53"/>
      <c r="L11" s="53"/>
      <c r="M11" s="53"/>
      <c r="N11" s="53"/>
      <c r="O11" s="53"/>
      <c r="P11" s="53"/>
      <c r="Q11" s="53"/>
      <c r="R11" s="53"/>
      <c r="S11" s="53"/>
      <c r="T11" s="38"/>
      <c r="U11" s="33"/>
      <c r="V11" s="36"/>
      <c r="W11" s="36"/>
      <c r="X11" s="36"/>
      <c r="Y11" s="36"/>
      <c r="Z11" s="25"/>
      <c r="AA11" s="25"/>
      <c r="AB11" s="25"/>
      <c r="AC11" s="25"/>
      <c r="AD11" s="25"/>
      <c r="AE11" s="25"/>
    </row>
    <row r="12" spans="1:31" x14ac:dyDescent="0.35">
      <c r="A12" s="25"/>
      <c r="B12" s="38"/>
      <c r="C12" s="102" t="s">
        <v>2</v>
      </c>
      <c r="D12" s="103"/>
      <c r="E12" s="102" t="s">
        <v>28</v>
      </c>
      <c r="F12" s="102"/>
      <c r="G12" s="102"/>
      <c r="H12" s="152" t="s">
        <v>96</v>
      </c>
      <c r="I12" s="152"/>
      <c r="J12" s="152"/>
      <c r="K12" s="102"/>
      <c r="L12" s="102"/>
      <c r="M12" s="102"/>
      <c r="N12" s="102"/>
      <c r="O12" s="102"/>
      <c r="P12" s="102"/>
      <c r="Q12" s="102"/>
      <c r="R12" s="102"/>
      <c r="S12" s="102"/>
      <c r="T12" s="39"/>
      <c r="U12" s="41"/>
      <c r="V12" s="41"/>
      <c r="W12" s="41"/>
      <c r="X12" s="41"/>
      <c r="Y12" s="41"/>
      <c r="Z12" s="25"/>
      <c r="AA12" s="25"/>
      <c r="AB12" s="25"/>
      <c r="AC12" s="25"/>
      <c r="AD12" s="25"/>
      <c r="AE12" s="25"/>
    </row>
    <row r="13" spans="1:31" ht="15" customHeight="1" x14ac:dyDescent="0.35">
      <c r="A13" s="25"/>
      <c r="B13" s="38"/>
      <c r="C13" s="102" t="s">
        <v>8</v>
      </c>
      <c r="D13" s="104"/>
      <c r="E13" s="102" t="s">
        <v>27</v>
      </c>
      <c r="F13" s="102"/>
      <c r="G13" s="102"/>
      <c r="H13" s="153" t="s">
        <v>77</v>
      </c>
      <c r="I13" s="153"/>
      <c r="J13" s="153"/>
      <c r="K13" s="102"/>
      <c r="L13" s="102"/>
      <c r="M13" s="102"/>
      <c r="N13" s="102"/>
      <c r="O13" s="102"/>
      <c r="P13" s="102"/>
      <c r="Q13" s="102"/>
      <c r="R13" s="102"/>
      <c r="S13" s="102"/>
      <c r="T13" s="39"/>
      <c r="U13" s="41"/>
      <c r="V13" s="41"/>
      <c r="W13" s="41"/>
      <c r="X13" s="41"/>
      <c r="Y13" s="41"/>
      <c r="Z13" s="25"/>
      <c r="AA13" s="25"/>
      <c r="AB13" s="25"/>
      <c r="AC13" s="25"/>
      <c r="AD13" s="25"/>
      <c r="AE13" s="25"/>
    </row>
    <row r="14" spans="1:31" x14ac:dyDescent="0.35">
      <c r="A14" s="25"/>
      <c r="B14" s="38"/>
      <c r="C14" s="105" t="s">
        <v>32</v>
      </c>
      <c r="D14" s="144">
        <f>SUM(D18:S18)</f>
        <v>0</v>
      </c>
      <c r="E14" s="105" t="s">
        <v>26</v>
      </c>
      <c r="F14" s="102"/>
      <c r="G14" s="102"/>
      <c r="H14" s="102"/>
      <c r="I14" s="102"/>
      <c r="J14" s="102"/>
      <c r="K14" s="102"/>
      <c r="L14" s="102"/>
      <c r="M14" s="102"/>
      <c r="N14" s="102"/>
      <c r="O14" s="102"/>
      <c r="P14" s="102"/>
      <c r="Q14" s="102"/>
      <c r="R14" s="102"/>
      <c r="S14" s="102"/>
      <c r="T14" s="39"/>
      <c r="U14" s="41"/>
      <c r="V14" s="41"/>
      <c r="W14" s="41"/>
      <c r="X14" s="41"/>
      <c r="Y14" s="41"/>
      <c r="Z14" s="25"/>
      <c r="AA14" s="25"/>
      <c r="AB14" s="25"/>
      <c r="AC14" s="25"/>
      <c r="AD14" s="25"/>
      <c r="AE14" s="25"/>
    </row>
    <row r="15" spans="1:31" ht="41.25" customHeight="1" thickBot="1" x14ac:dyDescent="0.4">
      <c r="A15" s="25"/>
      <c r="B15" s="38"/>
      <c r="C15" s="106" t="s">
        <v>33</v>
      </c>
      <c r="D15" s="102"/>
      <c r="E15" s="102"/>
      <c r="F15" s="102"/>
      <c r="G15" s="102"/>
      <c r="H15" s="102"/>
      <c r="I15" s="102"/>
      <c r="J15" s="102"/>
      <c r="K15" s="102"/>
      <c r="L15" s="102"/>
      <c r="M15" s="102"/>
      <c r="N15" s="102"/>
      <c r="O15" s="102"/>
      <c r="P15" s="102"/>
      <c r="Q15" s="102"/>
      <c r="R15" s="102"/>
      <c r="S15" s="102"/>
      <c r="T15" s="39"/>
      <c r="U15" s="41"/>
      <c r="V15" s="41"/>
      <c r="W15" s="41"/>
      <c r="X15" s="41"/>
      <c r="Y15" s="41"/>
      <c r="Z15" s="25"/>
      <c r="AA15" s="25"/>
      <c r="AB15" s="25"/>
      <c r="AC15" s="25"/>
      <c r="AD15" s="25"/>
      <c r="AE15" s="25"/>
    </row>
    <row r="16" spans="1:31" x14ac:dyDescent="0.35">
      <c r="A16" s="25"/>
      <c r="B16" s="38"/>
      <c r="C16" s="93" t="s">
        <v>29</v>
      </c>
      <c r="D16" s="107"/>
      <c r="E16" s="96"/>
      <c r="F16" s="96"/>
      <c r="G16" s="96"/>
      <c r="H16" s="96"/>
      <c r="I16" s="96"/>
      <c r="J16" s="96"/>
      <c r="K16" s="96"/>
      <c r="L16" s="96"/>
      <c r="M16" s="96"/>
      <c r="N16" s="96"/>
      <c r="O16" s="96"/>
      <c r="P16" s="96"/>
      <c r="Q16" s="96"/>
      <c r="R16" s="96"/>
      <c r="S16" s="97"/>
      <c r="T16" s="44"/>
      <c r="U16" s="47"/>
      <c r="V16" s="47"/>
      <c r="W16" s="47"/>
      <c r="X16" s="47"/>
      <c r="Y16" s="47"/>
      <c r="Z16" s="25"/>
      <c r="AA16" s="25"/>
      <c r="AB16" s="25"/>
      <c r="AC16" s="25"/>
      <c r="AD16" s="25"/>
      <c r="AE16" s="25"/>
    </row>
    <row r="17" spans="1:31" ht="15" customHeight="1" thickBot="1" x14ac:dyDescent="0.4">
      <c r="A17" s="25"/>
      <c r="B17" s="38"/>
      <c r="C17" s="98" t="s">
        <v>0</v>
      </c>
      <c r="D17" s="150">
        <v>0</v>
      </c>
      <c r="E17" s="150">
        <v>1</v>
      </c>
      <c r="F17" s="150">
        <v>2</v>
      </c>
      <c r="G17" s="150">
        <v>3</v>
      </c>
      <c r="H17" s="150">
        <v>4</v>
      </c>
      <c r="I17" s="150">
        <v>5</v>
      </c>
      <c r="J17" s="150">
        <v>6</v>
      </c>
      <c r="K17" s="150">
        <v>7</v>
      </c>
      <c r="L17" s="150">
        <v>8</v>
      </c>
      <c r="M17" s="150">
        <v>9</v>
      </c>
      <c r="N17" s="150">
        <v>10</v>
      </c>
      <c r="O17" s="150">
        <v>11</v>
      </c>
      <c r="P17" s="150">
        <v>12</v>
      </c>
      <c r="Q17" s="150">
        <v>13</v>
      </c>
      <c r="R17" s="150">
        <v>14</v>
      </c>
      <c r="S17" s="151">
        <v>15</v>
      </c>
      <c r="T17" s="44"/>
      <c r="U17" s="47"/>
      <c r="V17" s="47"/>
      <c r="W17" s="47"/>
      <c r="X17" s="47"/>
      <c r="Y17" s="47"/>
      <c r="Z17" s="25"/>
      <c r="AA17" s="25"/>
      <c r="AB17" s="25"/>
      <c r="AC17" s="25"/>
      <c r="AD17" s="25"/>
      <c r="AE17" s="25"/>
    </row>
    <row r="18" spans="1:31" ht="15" thickBot="1" x14ac:dyDescent="0.4">
      <c r="A18" s="25"/>
      <c r="B18" s="38"/>
      <c r="C18" s="45" t="s">
        <v>48</v>
      </c>
      <c r="D18" s="125">
        <f>D16/(1+0.035)^D17</f>
        <v>0</v>
      </c>
      <c r="E18" s="125">
        <f>E16/(1+0.035)^E17</f>
        <v>0</v>
      </c>
      <c r="F18" s="125">
        <f t="shared" ref="F18:R18" si="0">F16/(1+0.035)^F17</f>
        <v>0</v>
      </c>
      <c r="G18" s="125">
        <f t="shared" si="0"/>
        <v>0</v>
      </c>
      <c r="H18" s="125">
        <f t="shared" si="0"/>
        <v>0</v>
      </c>
      <c r="I18" s="125">
        <f t="shared" si="0"/>
        <v>0</v>
      </c>
      <c r="J18" s="125">
        <f t="shared" si="0"/>
        <v>0</v>
      </c>
      <c r="K18" s="125">
        <f t="shared" si="0"/>
        <v>0</v>
      </c>
      <c r="L18" s="125">
        <f t="shared" si="0"/>
        <v>0</v>
      </c>
      <c r="M18" s="125">
        <f t="shared" si="0"/>
        <v>0</v>
      </c>
      <c r="N18" s="125">
        <f t="shared" si="0"/>
        <v>0</v>
      </c>
      <c r="O18" s="125">
        <f t="shared" si="0"/>
        <v>0</v>
      </c>
      <c r="P18" s="125">
        <f t="shared" si="0"/>
        <v>0</v>
      </c>
      <c r="Q18" s="125">
        <f t="shared" si="0"/>
        <v>0</v>
      </c>
      <c r="R18" s="125">
        <f t="shared" si="0"/>
        <v>0</v>
      </c>
      <c r="S18" s="126">
        <f>S16/(1+0.035)^S17</f>
        <v>0</v>
      </c>
      <c r="T18" s="46"/>
      <c r="U18" s="25"/>
      <c r="V18" s="25"/>
      <c r="W18" s="25"/>
      <c r="X18" s="25"/>
      <c r="Y18" s="25"/>
      <c r="Z18" s="25"/>
      <c r="AA18" s="25"/>
      <c r="AB18" s="25"/>
      <c r="AC18" s="25"/>
      <c r="AD18" s="25"/>
      <c r="AE18" s="25"/>
    </row>
    <row r="19" spans="1:31" ht="18" customHeight="1" x14ac:dyDescent="0.35">
      <c r="A19" s="25"/>
      <c r="B19" s="38"/>
      <c r="C19" s="46"/>
      <c r="D19" s="46"/>
      <c r="E19" s="46"/>
      <c r="F19" s="46"/>
      <c r="G19" s="46"/>
      <c r="H19" s="46"/>
      <c r="I19" s="46"/>
      <c r="J19" s="46"/>
      <c r="K19" s="46"/>
      <c r="L19" s="46"/>
      <c r="M19" s="46"/>
      <c r="N19" s="46"/>
      <c r="O19" s="46"/>
      <c r="P19" s="46"/>
      <c r="Q19" s="46"/>
      <c r="R19" s="46"/>
      <c r="S19" s="46"/>
      <c r="T19" s="46"/>
      <c r="U19" s="25"/>
      <c r="V19" s="25"/>
      <c r="W19" s="25"/>
      <c r="X19" s="25"/>
      <c r="Y19" s="25"/>
      <c r="Z19" s="25"/>
      <c r="AA19" s="25"/>
      <c r="AB19" s="25"/>
      <c r="AC19" s="25"/>
      <c r="AD19" s="25"/>
      <c r="AE19" s="25"/>
    </row>
    <row r="20" spans="1:31" ht="34" customHeight="1" x14ac:dyDescent="0.35">
      <c r="A20" s="25"/>
      <c r="B20" s="25"/>
      <c r="C20" s="25"/>
      <c r="D20" s="25"/>
      <c r="E20" s="25"/>
      <c r="F20" s="25"/>
      <c r="G20" s="25"/>
      <c r="H20" s="25"/>
      <c r="I20" s="25"/>
      <c r="J20" s="25"/>
      <c r="K20" s="25"/>
      <c r="L20" s="25"/>
      <c r="M20" s="25"/>
      <c r="N20" s="25"/>
      <c r="O20" s="25"/>
      <c r="P20" s="25"/>
      <c r="Q20" s="25"/>
      <c r="R20" s="25"/>
      <c r="S20" s="25"/>
      <c r="T20" s="25"/>
      <c r="U20" s="25"/>
      <c r="V20" s="49"/>
      <c r="W20" s="49"/>
      <c r="X20" s="49"/>
      <c r="Y20" s="49"/>
      <c r="Z20" s="49"/>
      <c r="AA20" s="25"/>
      <c r="AB20" s="25"/>
      <c r="AC20" s="25"/>
      <c r="AD20" s="25"/>
      <c r="AE20" s="25"/>
    </row>
    <row r="21" spans="1:31" ht="19.5" customHeight="1" x14ac:dyDescent="0.35">
      <c r="A21" s="25"/>
      <c r="B21" s="25"/>
      <c r="C21" s="25"/>
      <c r="D21" s="25"/>
      <c r="E21" s="25"/>
      <c r="F21" s="25"/>
      <c r="G21" s="25"/>
      <c r="H21" s="25"/>
      <c r="I21" s="25"/>
      <c r="J21" s="25"/>
      <c r="K21" s="25"/>
      <c r="L21" s="25"/>
      <c r="M21" s="25"/>
      <c r="N21" s="25"/>
      <c r="O21" s="25"/>
      <c r="P21" s="25"/>
      <c r="Q21" s="25"/>
      <c r="R21" s="25"/>
      <c r="S21" s="25"/>
      <c r="T21" s="25"/>
      <c r="U21" s="48"/>
      <c r="V21" s="49"/>
      <c r="W21" s="49"/>
      <c r="X21" s="49"/>
      <c r="Y21" s="49"/>
      <c r="Z21" s="49"/>
      <c r="AA21" s="25"/>
      <c r="AB21" s="25"/>
      <c r="AC21" s="25"/>
      <c r="AD21" s="25"/>
      <c r="AE21" s="25"/>
    </row>
    <row r="22" spans="1:31" s="157" customFormat="1" ht="21" x14ac:dyDescent="0.5">
      <c r="A22" s="139"/>
      <c r="B22" s="154" t="s">
        <v>61</v>
      </c>
      <c r="C22" s="155"/>
      <c r="D22" s="155"/>
      <c r="E22" s="155"/>
      <c r="F22" s="155"/>
      <c r="G22" s="155"/>
      <c r="H22" s="155"/>
      <c r="I22" s="155"/>
      <c r="J22" s="155"/>
      <c r="K22" s="155"/>
      <c r="L22" s="139"/>
      <c r="M22" s="139"/>
      <c r="N22" s="139"/>
      <c r="O22" s="139"/>
      <c r="P22" s="139"/>
      <c r="Q22" s="139"/>
      <c r="R22" s="139"/>
      <c r="S22" s="139"/>
      <c r="T22" s="139"/>
      <c r="U22" s="156"/>
      <c r="V22" s="156"/>
      <c r="W22" s="156"/>
      <c r="X22" s="156"/>
      <c r="Y22" s="156"/>
      <c r="Z22" s="156"/>
      <c r="AA22" s="139"/>
      <c r="AB22" s="139"/>
      <c r="AC22" s="139"/>
      <c r="AD22" s="139"/>
      <c r="AE22" s="139"/>
    </row>
    <row r="23" spans="1:31" x14ac:dyDescent="0.35">
      <c r="A23" s="25"/>
      <c r="B23" s="38"/>
      <c r="C23" s="53"/>
      <c r="D23" s="53"/>
      <c r="E23" s="53"/>
      <c r="F23" s="53"/>
      <c r="G23" s="53"/>
      <c r="H23" s="53"/>
      <c r="I23" s="53"/>
      <c r="J23" s="53"/>
      <c r="K23" s="53"/>
      <c r="L23" s="53"/>
      <c r="M23" s="53"/>
      <c r="N23" s="53"/>
      <c r="O23" s="53"/>
      <c r="P23" s="53"/>
      <c r="Q23" s="53"/>
      <c r="R23" s="53"/>
      <c r="S23" s="53"/>
      <c r="T23" s="38"/>
      <c r="U23" s="49"/>
      <c r="V23" s="49"/>
      <c r="W23" s="49"/>
      <c r="X23" s="49"/>
      <c r="Y23" s="49"/>
      <c r="Z23" s="49"/>
      <c r="AA23" s="25"/>
      <c r="AB23" s="25"/>
      <c r="AC23" s="25"/>
      <c r="AD23" s="25"/>
      <c r="AE23" s="25"/>
    </row>
    <row r="24" spans="1:31" x14ac:dyDescent="0.35">
      <c r="A24" s="25"/>
      <c r="B24" s="38"/>
      <c r="C24" s="53" t="s">
        <v>65</v>
      </c>
      <c r="D24" s="109"/>
      <c r="E24" s="53" t="s">
        <v>28</v>
      </c>
      <c r="F24" s="53"/>
      <c r="G24" s="53"/>
      <c r="H24" s="53"/>
      <c r="I24" s="53"/>
      <c r="J24" s="53"/>
      <c r="K24" s="53"/>
      <c r="L24" s="53"/>
      <c r="M24" s="53"/>
      <c r="N24" s="53"/>
      <c r="O24" s="53"/>
      <c r="P24" s="53"/>
      <c r="Q24" s="53"/>
      <c r="R24" s="53"/>
      <c r="S24" s="53"/>
      <c r="T24" s="38"/>
      <c r="U24" s="49"/>
      <c r="V24" s="49"/>
      <c r="W24" s="49"/>
      <c r="X24" s="49"/>
      <c r="Y24" s="49"/>
      <c r="Z24" s="49"/>
      <c r="AA24" s="25"/>
      <c r="AB24" s="25"/>
      <c r="AC24" s="25"/>
      <c r="AD24" s="25"/>
      <c r="AE24" s="25"/>
    </row>
    <row r="25" spans="1:31" x14ac:dyDescent="0.35">
      <c r="A25" s="25"/>
      <c r="B25" s="38"/>
      <c r="C25" s="53"/>
      <c r="D25" s="53"/>
      <c r="E25" s="53"/>
      <c r="F25" s="53"/>
      <c r="G25" s="53"/>
      <c r="H25" s="53"/>
      <c r="I25" s="53"/>
      <c r="J25" s="53"/>
      <c r="K25" s="53"/>
      <c r="L25" s="53"/>
      <c r="M25" s="53"/>
      <c r="N25" s="53"/>
      <c r="O25" s="53"/>
      <c r="P25" s="53"/>
      <c r="Q25" s="53"/>
      <c r="R25" s="53"/>
      <c r="S25" s="53"/>
      <c r="T25" s="38"/>
      <c r="U25" s="49"/>
      <c r="V25" s="49"/>
      <c r="W25" s="49"/>
      <c r="X25" s="49"/>
      <c r="Y25" s="49"/>
      <c r="Z25" s="49"/>
      <c r="AA25" s="25"/>
      <c r="AB25" s="25"/>
      <c r="AC25" s="25"/>
      <c r="AD25" s="25"/>
      <c r="AE25" s="25"/>
    </row>
    <row r="26" spans="1:31" x14ac:dyDescent="0.35">
      <c r="A26" s="25"/>
      <c r="B26" s="38"/>
      <c r="C26" s="53" t="s">
        <v>66</v>
      </c>
      <c r="D26" s="130">
        <f>D24+D14</f>
        <v>0</v>
      </c>
      <c r="E26" s="53"/>
      <c r="F26" s="53"/>
      <c r="G26" s="53"/>
      <c r="H26" s="148" t="s">
        <v>78</v>
      </c>
      <c r="I26" s="148"/>
      <c r="J26" s="148"/>
      <c r="K26" s="148"/>
      <c r="L26" s="148"/>
      <c r="M26" s="149"/>
      <c r="N26" s="53"/>
      <c r="O26" s="53"/>
      <c r="P26" s="53"/>
      <c r="Q26" s="53"/>
      <c r="R26" s="53"/>
      <c r="S26" s="53"/>
      <c r="T26" s="38"/>
      <c r="U26" s="49"/>
      <c r="V26" s="49"/>
      <c r="W26" s="49"/>
      <c r="X26" s="49"/>
      <c r="Y26" s="49"/>
      <c r="Z26" s="49"/>
      <c r="AA26" s="25"/>
      <c r="AB26" s="25"/>
      <c r="AC26" s="25"/>
      <c r="AD26" s="25"/>
      <c r="AE26" s="25"/>
    </row>
    <row r="27" spans="1:31" x14ac:dyDescent="0.35">
      <c r="A27" s="25"/>
      <c r="B27" s="38"/>
      <c r="C27" s="53"/>
      <c r="D27" s="53"/>
      <c r="E27" s="53"/>
      <c r="F27" s="53"/>
      <c r="G27" s="53"/>
      <c r="H27" s="53"/>
      <c r="I27" s="53"/>
      <c r="J27" s="53"/>
      <c r="K27" s="53"/>
      <c r="L27" s="53"/>
      <c r="M27" s="53"/>
      <c r="N27" s="53"/>
      <c r="O27" s="53"/>
      <c r="P27" s="53"/>
      <c r="Q27" s="53"/>
      <c r="R27" s="53"/>
      <c r="S27" s="53"/>
      <c r="T27" s="38"/>
      <c r="U27" s="49"/>
      <c r="V27" s="49"/>
      <c r="W27" s="49"/>
      <c r="X27" s="49"/>
      <c r="Y27" s="49"/>
      <c r="Z27" s="49"/>
      <c r="AA27" s="25"/>
      <c r="AB27" s="25"/>
      <c r="AC27" s="25"/>
      <c r="AD27" s="25"/>
      <c r="AE27" s="25"/>
    </row>
    <row r="28" spans="1:31" x14ac:dyDescent="0.35">
      <c r="A28" s="25"/>
      <c r="B28" s="25"/>
      <c r="C28" s="25"/>
      <c r="D28" s="25"/>
      <c r="E28" s="25"/>
      <c r="F28" s="25"/>
      <c r="G28" s="25"/>
      <c r="H28" s="25"/>
      <c r="I28" s="25"/>
      <c r="J28" s="25"/>
      <c r="K28" s="25"/>
      <c r="L28" s="25"/>
      <c r="M28" s="25"/>
      <c r="N28" s="25"/>
      <c r="O28" s="25"/>
      <c r="P28" s="25"/>
      <c r="Q28" s="25"/>
      <c r="R28" s="25"/>
      <c r="S28" s="25"/>
      <c r="T28" s="25"/>
      <c r="U28" s="49"/>
      <c r="V28" s="49"/>
      <c r="W28" s="49"/>
      <c r="X28" s="49"/>
      <c r="Y28" s="49"/>
      <c r="Z28" s="49"/>
      <c r="AA28" s="25"/>
      <c r="AB28" s="25"/>
      <c r="AC28" s="25"/>
      <c r="AD28" s="25"/>
      <c r="AE28" s="25"/>
    </row>
  </sheetData>
  <sheetProtection algorithmName="SHA-512" hashValue="hNq3avRBUeNGs8LvsUPZEGipA0BS5qHkaNh3gSxczG2gT8LuImLz1dg0p7yjepvf6flt3e4zx5RPokvANn9bpQ==" saltValue="pcaJdVMQmvVg93zn/3Tk7w==" spinCount="100000" sheet="1" objects="1" scenarios="1"/>
  <mergeCells count="2">
    <mergeCell ref="C6:M6"/>
    <mergeCell ref="C7:M7"/>
  </mergeCells>
  <conditionalFormatting sqref="S16">
    <cfRule type="expression" dxfId="46" priority="37">
      <formula>$D$13=$S$17</formula>
    </cfRule>
  </conditionalFormatting>
  <conditionalFormatting sqref="R16">
    <cfRule type="expression" dxfId="45" priority="36">
      <formula>$D$13&gt;=$R$17</formula>
    </cfRule>
  </conditionalFormatting>
  <conditionalFormatting sqref="Q16">
    <cfRule type="expression" dxfId="44" priority="35">
      <formula>$D$13&gt;=$Q$17</formula>
    </cfRule>
  </conditionalFormatting>
  <conditionalFormatting sqref="P16">
    <cfRule type="expression" dxfId="43" priority="34">
      <formula>$D$13&gt;=$P$17</formula>
    </cfRule>
  </conditionalFormatting>
  <conditionalFormatting sqref="O16">
    <cfRule type="expression" dxfId="42" priority="33">
      <formula>$D$13&gt;=$O$17</formula>
    </cfRule>
  </conditionalFormatting>
  <conditionalFormatting sqref="N16">
    <cfRule type="expression" dxfId="41" priority="32">
      <formula>$D$13&gt;=$N$17</formula>
    </cfRule>
  </conditionalFormatting>
  <conditionalFormatting sqref="E16">
    <cfRule type="expression" dxfId="40" priority="31">
      <formula>$D$13&gt;=$E$17</formula>
    </cfRule>
  </conditionalFormatting>
  <conditionalFormatting sqref="F16">
    <cfRule type="expression" dxfId="39" priority="11">
      <formula>$D$13&gt;=$F$17</formula>
    </cfRule>
  </conditionalFormatting>
  <conditionalFormatting sqref="G16">
    <cfRule type="expression" dxfId="38" priority="10">
      <formula>$D$13&gt;=$G$17</formula>
    </cfRule>
  </conditionalFormatting>
  <conditionalFormatting sqref="H16">
    <cfRule type="expression" dxfId="37" priority="9">
      <formula>$D$13&gt;=$H$17</formula>
    </cfRule>
  </conditionalFormatting>
  <conditionalFormatting sqref="I16">
    <cfRule type="expression" dxfId="36" priority="8">
      <formula>$D$13&gt;=$I$17</formula>
    </cfRule>
  </conditionalFormatting>
  <conditionalFormatting sqref="J16">
    <cfRule type="expression" dxfId="35" priority="7">
      <formula>$D$13&gt;=$J$17</formula>
    </cfRule>
  </conditionalFormatting>
  <conditionalFormatting sqref="K16">
    <cfRule type="expression" dxfId="34" priority="6">
      <formula>$D$13&gt;=$K$17</formula>
    </cfRule>
  </conditionalFormatting>
  <conditionalFormatting sqref="L16">
    <cfRule type="expression" dxfId="33" priority="5">
      <formula>$D$13&gt;=$L$17</formula>
    </cfRule>
  </conditionalFormatting>
  <conditionalFormatting sqref="M16">
    <cfRule type="expression" dxfId="32" priority="4">
      <formula>$D$13&gt;=$M$17</formula>
    </cfRule>
  </conditionalFormatting>
  <conditionalFormatting sqref="O6:O7">
    <cfRule type="iconSet" priority="3">
      <iconSet iconSet="3Symbols2">
        <cfvo type="percent" val="0"/>
        <cfvo type="num" val="-0.5"/>
        <cfvo type="num" val="0.5"/>
      </iconSet>
    </cfRule>
  </conditionalFormatting>
  <conditionalFormatting sqref="J9">
    <cfRule type="iconSet" priority="1">
      <iconSet iconSet="3Symbols2">
        <cfvo type="percent" val="0"/>
        <cfvo type="num" val="-0.5"/>
        <cfvo type="num" val="0.5"/>
      </iconSet>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E27EC0-13B8-459A-81E0-AF39D499DD07}">
          <x14:formula1>
            <xm:f>'Baggrundsdata for leasing'!$A$61:$A$62</xm:f>
          </x14:formula1>
          <xm:sqref>N6:N7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33C3-5B81-4449-B402-D6DD40B73660}">
  <sheetPr>
    <pageSetUpPr autoPageBreaks="0"/>
  </sheetPr>
  <dimension ref="A1:AE56"/>
  <sheetViews>
    <sheetView zoomScale="70" zoomScaleNormal="70" workbookViewId="0">
      <selection activeCell="N12" sqref="N12"/>
    </sheetView>
  </sheetViews>
  <sheetFormatPr defaultColWidth="9.1796875" defaultRowHeight="14.5" x14ac:dyDescent="0.35"/>
  <cols>
    <col min="1" max="1" width="10" style="27" customWidth="1"/>
    <col min="2" max="2" width="3.26953125" style="27" customWidth="1"/>
    <col min="3" max="3" width="45.453125" style="27" customWidth="1"/>
    <col min="4" max="4" width="20.26953125" style="27" customWidth="1"/>
    <col min="5" max="5" width="9.26953125" style="27" customWidth="1"/>
    <col min="6" max="8" width="9.1796875" style="27"/>
    <col min="9" max="9" width="10.81640625" style="27" bestFit="1" customWidth="1"/>
    <col min="10" max="19" width="9.1796875" style="27"/>
    <col min="20" max="20" width="3.54296875" style="27" customWidth="1"/>
    <col min="21" max="24" width="9.1796875" style="27"/>
    <col min="25" max="25" width="25.54296875" style="27" customWidth="1"/>
    <col min="26" max="30" width="9.1796875" style="27"/>
    <col min="31" max="31" width="12.81640625" style="27" customWidth="1"/>
    <col min="32" max="16384" width="9.1796875" style="27"/>
  </cols>
  <sheetData>
    <row r="1" spans="1:31" x14ac:dyDescent="0.35">
      <c r="A1" s="25"/>
      <c r="B1" s="25"/>
      <c r="C1" s="25"/>
      <c r="D1" s="25"/>
      <c r="E1" s="25"/>
      <c r="F1" s="25"/>
      <c r="G1" s="25"/>
      <c r="H1" s="25"/>
      <c r="I1" s="26" t="s">
        <v>23</v>
      </c>
      <c r="J1" s="25"/>
      <c r="K1" s="25"/>
      <c r="L1" s="25"/>
      <c r="M1" s="25"/>
      <c r="N1" s="25"/>
      <c r="O1" s="25"/>
      <c r="P1" s="25"/>
      <c r="Q1" s="25"/>
      <c r="R1" s="25"/>
      <c r="S1" s="25"/>
      <c r="T1" s="25"/>
      <c r="U1" s="25"/>
      <c r="V1" s="25"/>
      <c r="W1" s="25"/>
      <c r="X1" s="25"/>
      <c r="Y1" s="25"/>
      <c r="Z1" s="25"/>
      <c r="AA1" s="25"/>
      <c r="AB1" s="25"/>
      <c r="AC1" s="25"/>
      <c r="AD1" s="25"/>
      <c r="AE1" s="25"/>
    </row>
    <row r="2" spans="1:31" x14ac:dyDescent="0.35">
      <c r="A2" s="25"/>
      <c r="B2" s="25"/>
      <c r="C2" s="25"/>
      <c r="D2" s="25"/>
      <c r="E2" s="25"/>
      <c r="F2" s="25"/>
      <c r="G2" s="25"/>
      <c r="H2" s="25"/>
      <c r="I2" s="26" t="s">
        <v>98</v>
      </c>
      <c r="J2" s="25"/>
      <c r="K2" s="25"/>
      <c r="L2" s="25"/>
      <c r="M2" s="25"/>
      <c r="N2" s="25"/>
      <c r="O2" s="25"/>
      <c r="P2" s="25"/>
      <c r="Q2" s="25"/>
      <c r="R2" s="25"/>
      <c r="S2" s="25"/>
      <c r="T2" s="25"/>
      <c r="U2" s="25"/>
      <c r="V2" s="25"/>
      <c r="W2" s="25"/>
      <c r="X2" s="25"/>
      <c r="Y2" s="25"/>
      <c r="Z2" s="25"/>
      <c r="AA2" s="25"/>
      <c r="AB2" s="25"/>
      <c r="AC2" s="25"/>
      <c r="AD2" s="25"/>
      <c r="AE2" s="25"/>
    </row>
    <row r="3" spans="1:31" ht="21" x14ac:dyDescent="0.5">
      <c r="A3" s="25"/>
      <c r="B3" s="100" t="s">
        <v>90</v>
      </c>
      <c r="C3" s="25"/>
      <c r="D3" s="25"/>
      <c r="E3" s="25"/>
      <c r="F3" s="25"/>
      <c r="G3" s="25"/>
      <c r="H3" s="25"/>
      <c r="I3" s="25"/>
      <c r="J3" s="25"/>
      <c r="K3" s="25"/>
      <c r="L3" s="25"/>
      <c r="M3" s="25"/>
      <c r="N3" s="25"/>
      <c r="O3" s="25"/>
      <c r="P3" s="25"/>
      <c r="Q3" s="25"/>
      <c r="R3" s="25"/>
      <c r="S3" s="25"/>
      <c r="T3" s="25"/>
      <c r="U3" s="25"/>
      <c r="V3" s="25"/>
      <c r="W3" s="25"/>
      <c r="X3" s="25"/>
      <c r="Y3" s="25"/>
      <c r="Z3" s="25" t="str">
        <f>Information!O4</f>
        <v>vers. 15.02.2025</v>
      </c>
      <c r="AA3" s="25"/>
      <c r="AB3" s="25"/>
      <c r="AC3" s="25"/>
      <c r="AD3" s="25"/>
      <c r="AE3" s="25"/>
    </row>
    <row r="4" spans="1:31" ht="15" customHeight="1" x14ac:dyDescent="0.35">
      <c r="A4" s="29"/>
      <c r="B4" s="29"/>
      <c r="C4" s="30"/>
      <c r="D4" s="30"/>
      <c r="E4" s="30"/>
      <c r="F4" s="30"/>
      <c r="G4" s="30"/>
      <c r="H4" s="30"/>
      <c r="I4" s="30"/>
      <c r="J4" s="30"/>
      <c r="K4" s="30"/>
      <c r="L4" s="30"/>
      <c r="M4" s="30"/>
      <c r="N4" s="30"/>
      <c r="O4" s="30"/>
      <c r="P4" s="30"/>
      <c r="Q4" s="30"/>
      <c r="R4" s="30"/>
      <c r="S4" s="30"/>
      <c r="T4" s="30"/>
      <c r="U4" s="30"/>
      <c r="V4" s="31"/>
      <c r="W4" s="32"/>
      <c r="X4" s="32"/>
      <c r="Y4" s="32"/>
      <c r="Z4" s="29"/>
      <c r="AA4" s="29"/>
      <c r="AB4" s="29"/>
      <c r="AC4" s="29"/>
      <c r="AD4" s="29"/>
      <c r="AE4" s="29"/>
    </row>
    <row r="5" spans="1:31" ht="19.5" customHeight="1" x14ac:dyDescent="0.35">
      <c r="A5" s="25"/>
      <c r="B5" s="25"/>
      <c r="C5" s="33"/>
      <c r="D5" s="33"/>
      <c r="E5" s="33"/>
      <c r="F5" s="33"/>
      <c r="G5" s="33"/>
      <c r="H5" s="33"/>
      <c r="I5" s="33"/>
      <c r="J5" s="33"/>
      <c r="K5" s="33"/>
      <c r="L5" s="33"/>
      <c r="M5" s="33"/>
      <c r="N5" s="33"/>
      <c r="O5" s="33"/>
      <c r="P5" s="33"/>
      <c r="Q5" s="33"/>
      <c r="R5" s="33"/>
      <c r="S5" s="33"/>
      <c r="T5" s="33"/>
      <c r="U5" s="33"/>
      <c r="V5" s="34"/>
      <c r="W5" s="35"/>
      <c r="X5" s="35"/>
      <c r="Y5" s="35"/>
      <c r="Z5" s="25"/>
      <c r="AA5" s="25"/>
      <c r="AB5" s="25"/>
      <c r="AC5" s="25"/>
      <c r="AD5" s="25"/>
      <c r="AE5" s="25"/>
    </row>
    <row r="6" spans="1:31" ht="18.649999999999999" customHeight="1" x14ac:dyDescent="0.5">
      <c r="A6" s="25"/>
      <c r="B6" s="67" t="s">
        <v>87</v>
      </c>
      <c r="C6" s="67"/>
      <c r="D6" s="67"/>
      <c r="E6" s="33"/>
      <c r="F6" s="33"/>
      <c r="G6" s="33"/>
      <c r="H6" s="33"/>
      <c r="I6" s="33"/>
      <c r="J6" s="33"/>
      <c r="K6" s="33"/>
      <c r="L6" s="33"/>
      <c r="M6" s="33"/>
      <c r="N6" s="33"/>
      <c r="O6" s="33"/>
      <c r="P6" s="33"/>
      <c r="Q6" s="33"/>
      <c r="R6" s="33"/>
      <c r="S6" s="33"/>
      <c r="T6" s="33"/>
      <c r="U6" s="33"/>
      <c r="V6" s="34"/>
      <c r="W6" s="35"/>
      <c r="X6" s="35"/>
      <c r="Y6" s="35"/>
      <c r="Z6" s="25"/>
      <c r="AA6" s="25"/>
      <c r="AB6" s="25"/>
      <c r="AC6" s="25"/>
      <c r="AD6" s="25"/>
      <c r="AE6" s="25"/>
    </row>
    <row r="7" spans="1:31" ht="15" customHeight="1" x14ac:dyDescent="0.35">
      <c r="A7" s="25"/>
      <c r="B7" s="68" t="s">
        <v>54</v>
      </c>
      <c r="C7" s="53" t="s">
        <v>56</v>
      </c>
      <c r="D7" s="38"/>
      <c r="E7" s="38"/>
      <c r="F7" s="38"/>
      <c r="G7" s="38"/>
      <c r="H7" s="38"/>
      <c r="I7" s="38"/>
      <c r="J7" s="53"/>
      <c r="K7" s="53"/>
      <c r="L7" s="53"/>
      <c r="M7" s="53"/>
      <c r="N7" s="86"/>
      <c r="O7" s="138">
        <f>IF(N7="",0,IF(N7=P7,1,-1))</f>
        <v>0</v>
      </c>
      <c r="P7" s="69" t="s">
        <v>75</v>
      </c>
      <c r="Q7" s="38"/>
      <c r="R7" s="38"/>
      <c r="S7" s="38"/>
      <c r="T7" s="38"/>
      <c r="U7" s="33"/>
      <c r="V7" s="34"/>
      <c r="W7" s="35"/>
      <c r="X7" s="35"/>
      <c r="Y7" s="35"/>
      <c r="Z7" s="25"/>
      <c r="AA7" s="25"/>
      <c r="AB7" s="25"/>
      <c r="AC7" s="25"/>
      <c r="AD7" s="25"/>
      <c r="AE7" s="25"/>
    </row>
    <row r="8" spans="1:31" ht="15" customHeight="1" x14ac:dyDescent="0.35">
      <c r="A8" s="25"/>
      <c r="B8" s="68" t="s">
        <v>54</v>
      </c>
      <c r="C8" s="118" t="s">
        <v>88</v>
      </c>
      <c r="D8" s="118"/>
      <c r="E8" s="118"/>
      <c r="F8" s="118"/>
      <c r="G8" s="118"/>
      <c r="H8" s="118"/>
      <c r="I8" s="118"/>
      <c r="J8" s="118"/>
      <c r="K8" s="118"/>
      <c r="L8" s="118"/>
      <c r="M8" s="118"/>
      <c r="N8" s="111"/>
      <c r="O8" s="138">
        <f>IF(N8="",0,IF(N8=P8,1,-1))</f>
        <v>0</v>
      </c>
      <c r="P8" s="69" t="s">
        <v>75</v>
      </c>
      <c r="Q8" s="38"/>
      <c r="R8" s="38"/>
      <c r="S8" s="38"/>
      <c r="T8" s="38"/>
      <c r="U8" s="33"/>
      <c r="V8" s="34"/>
      <c r="W8" s="35"/>
      <c r="X8" s="35"/>
      <c r="Y8" s="35"/>
      <c r="Z8" s="25"/>
      <c r="AA8" s="25"/>
      <c r="AB8" s="25"/>
      <c r="AC8" s="25"/>
      <c r="AD8" s="25"/>
      <c r="AE8" s="25"/>
    </row>
    <row r="9" spans="1:31" ht="15" customHeight="1" x14ac:dyDescent="0.35">
      <c r="A9" s="25"/>
      <c r="B9" s="68" t="s">
        <v>54</v>
      </c>
      <c r="C9" s="118" t="s">
        <v>89</v>
      </c>
      <c r="D9" s="118"/>
      <c r="E9" s="118"/>
      <c r="F9" s="118"/>
      <c r="G9" s="118"/>
      <c r="H9" s="118"/>
      <c r="I9" s="118"/>
      <c r="J9" s="118"/>
      <c r="K9" s="118"/>
      <c r="L9" s="118"/>
      <c r="M9" s="118"/>
      <c r="N9" s="111"/>
      <c r="O9" s="138">
        <f>IF(N9="",0,IF(N9=P9,1,-1))</f>
        <v>0</v>
      </c>
      <c r="P9" s="69" t="s">
        <v>75</v>
      </c>
      <c r="Q9" s="38"/>
      <c r="R9" s="38"/>
      <c r="S9" s="38"/>
      <c r="T9" s="38"/>
      <c r="U9" s="33"/>
      <c r="V9" s="34"/>
      <c r="W9" s="35"/>
      <c r="X9" s="35"/>
      <c r="Y9" s="35"/>
      <c r="Z9" s="25"/>
      <c r="AA9" s="25"/>
      <c r="AB9" s="25"/>
      <c r="AC9" s="25"/>
      <c r="AD9" s="25"/>
      <c r="AE9" s="25"/>
    </row>
    <row r="10" spans="1:31" ht="12.75" customHeight="1" x14ac:dyDescent="0.35">
      <c r="A10" s="25"/>
      <c r="B10" s="25"/>
      <c r="C10" s="33"/>
      <c r="D10" s="33"/>
      <c r="E10" s="33"/>
      <c r="F10" s="33"/>
      <c r="G10" s="33"/>
      <c r="H10" s="160"/>
      <c r="I10" s="160"/>
      <c r="J10" s="163"/>
      <c r="K10" s="163"/>
      <c r="L10" s="163"/>
      <c r="M10" s="163"/>
      <c r="N10" s="163"/>
      <c r="O10" s="163"/>
      <c r="P10" s="101"/>
      <c r="Q10" s="33"/>
      <c r="R10" s="33"/>
      <c r="S10" s="33"/>
      <c r="T10" s="33"/>
      <c r="U10" s="33"/>
      <c r="V10" s="34"/>
      <c r="W10" s="35"/>
      <c r="X10" s="35"/>
      <c r="Y10" s="35"/>
      <c r="Z10" s="25"/>
      <c r="AA10" s="25"/>
      <c r="AB10" s="25"/>
      <c r="AC10" s="25"/>
      <c r="AD10" s="25"/>
      <c r="AE10" s="25"/>
    </row>
    <row r="11" spans="1:31" ht="23.25" customHeight="1" x14ac:dyDescent="0.5">
      <c r="A11" s="139"/>
      <c r="B11" s="154" t="s">
        <v>86</v>
      </c>
      <c r="C11" s="139"/>
      <c r="D11" s="160"/>
      <c r="E11" s="160"/>
      <c r="F11" s="160"/>
      <c r="G11" s="160"/>
      <c r="H11" s="160"/>
      <c r="I11" s="160"/>
      <c r="J11" s="145">
        <f>MIN(O7:O9)</f>
        <v>0</v>
      </c>
      <c r="K11" s="164" t="str">
        <f>IF(J11=0,"Spørgsmål om afgrænsning er ikke besvaret",IF(J11=1,"Projekttypen er  omfattet af standardløsningen","Projektypen  er IKKE omfattet af standardløsningen"))</f>
        <v>Spørgsmål om afgrænsning er ikke besvaret</v>
      </c>
      <c r="L11" s="163"/>
      <c r="M11" s="163"/>
      <c r="N11" s="163"/>
      <c r="O11" s="163"/>
      <c r="P11" s="101"/>
      <c r="Q11" s="33"/>
      <c r="R11" s="33"/>
      <c r="S11" s="33"/>
      <c r="T11" s="33"/>
      <c r="U11" s="33"/>
      <c r="V11" s="36"/>
      <c r="W11" s="36"/>
      <c r="X11" s="36"/>
      <c r="Y11" s="36"/>
      <c r="Z11" s="25"/>
      <c r="AA11" s="25"/>
      <c r="AB11" s="25"/>
      <c r="AC11" s="25"/>
      <c r="AD11" s="25"/>
      <c r="AE11" s="25"/>
    </row>
    <row r="12" spans="1:31" x14ac:dyDescent="0.35">
      <c r="A12" s="25"/>
      <c r="B12" s="38"/>
      <c r="C12" s="38"/>
      <c r="D12" s="38"/>
      <c r="E12" s="38"/>
      <c r="F12" s="38"/>
      <c r="G12" s="38"/>
      <c r="H12" s="143"/>
      <c r="I12" s="143"/>
      <c r="J12" s="143"/>
      <c r="K12" s="143"/>
      <c r="L12" s="143"/>
      <c r="M12" s="143"/>
      <c r="N12" s="143"/>
      <c r="O12" s="143"/>
      <c r="P12" s="38"/>
      <c r="Q12" s="38"/>
      <c r="R12" s="38"/>
      <c r="S12" s="38"/>
      <c r="T12" s="38"/>
      <c r="U12" s="25"/>
      <c r="AE12" s="25"/>
    </row>
    <row r="13" spans="1:31" x14ac:dyDescent="0.35">
      <c r="A13" s="25"/>
      <c r="B13" s="38"/>
      <c r="C13" s="102" t="s">
        <v>2</v>
      </c>
      <c r="D13" s="103"/>
      <c r="E13" s="102" t="s">
        <v>28</v>
      </c>
      <c r="F13" s="102"/>
      <c r="G13" s="102"/>
      <c r="H13" s="152" t="s">
        <v>24</v>
      </c>
      <c r="I13" s="152"/>
      <c r="J13" s="152"/>
      <c r="K13" s="165"/>
      <c r="L13" s="165"/>
      <c r="M13" s="165"/>
      <c r="N13" s="165"/>
      <c r="O13" s="165"/>
      <c r="P13" s="102"/>
      <c r="Q13" s="102"/>
      <c r="R13" s="102"/>
      <c r="S13" s="102"/>
      <c r="T13" s="39"/>
      <c r="U13" s="40"/>
      <c r="V13" s="41"/>
      <c r="W13" s="41"/>
      <c r="X13" s="41"/>
      <c r="Y13" s="41"/>
      <c r="Z13" s="25"/>
      <c r="AA13" s="25"/>
      <c r="AB13" s="25"/>
      <c r="AC13" s="25"/>
      <c r="AD13" s="25"/>
      <c r="AE13" s="25"/>
    </row>
    <row r="14" spans="1:31" x14ac:dyDescent="0.35">
      <c r="A14" s="25"/>
      <c r="B14" s="38"/>
      <c r="C14" s="102" t="s">
        <v>8</v>
      </c>
      <c r="D14" s="104"/>
      <c r="E14" s="102" t="s">
        <v>27</v>
      </c>
      <c r="F14" s="102"/>
      <c r="G14" s="102"/>
      <c r="H14" s="166" t="s">
        <v>77</v>
      </c>
      <c r="I14" s="166"/>
      <c r="J14" s="166"/>
      <c r="K14" s="165"/>
      <c r="L14" s="165"/>
      <c r="M14" s="165"/>
      <c r="N14" s="165"/>
      <c r="O14" s="165"/>
      <c r="P14" s="102"/>
      <c r="Q14" s="102"/>
      <c r="R14" s="102"/>
      <c r="S14" s="102"/>
      <c r="T14" s="39"/>
      <c r="U14" s="40"/>
      <c r="V14" s="41"/>
      <c r="W14" s="41"/>
      <c r="X14" s="41"/>
      <c r="Y14" s="41"/>
      <c r="Z14" s="25"/>
      <c r="AA14" s="25"/>
      <c r="AB14" s="25"/>
      <c r="AC14" s="25"/>
      <c r="AD14" s="25"/>
      <c r="AE14" s="25"/>
    </row>
    <row r="15" spans="1:31" x14ac:dyDescent="0.35">
      <c r="A15" s="25"/>
      <c r="B15" s="38"/>
      <c r="C15" s="105" t="s">
        <v>32</v>
      </c>
      <c r="D15" s="144">
        <f>SUM(D19:S19)</f>
        <v>0</v>
      </c>
      <c r="E15" s="105" t="s">
        <v>26</v>
      </c>
      <c r="F15" s="102"/>
      <c r="G15" s="102"/>
      <c r="H15" s="165"/>
      <c r="I15" s="165"/>
      <c r="J15" s="165"/>
      <c r="K15" s="165"/>
      <c r="L15" s="165"/>
      <c r="M15" s="165"/>
      <c r="N15" s="165"/>
      <c r="O15" s="165"/>
      <c r="P15" s="102"/>
      <c r="Q15" s="102"/>
      <c r="R15" s="102"/>
      <c r="S15" s="102"/>
      <c r="T15" s="39"/>
      <c r="U15" s="41"/>
      <c r="V15" s="41"/>
      <c r="W15" s="41"/>
      <c r="X15" s="41"/>
      <c r="Y15" s="41"/>
      <c r="Z15" s="25"/>
      <c r="AA15" s="25"/>
      <c r="AB15" s="25"/>
      <c r="AC15" s="25"/>
      <c r="AD15" s="25"/>
      <c r="AE15" s="25"/>
    </row>
    <row r="16" spans="1:31" ht="41.25" customHeight="1" thickBot="1" x14ac:dyDescent="0.4">
      <c r="A16" s="25"/>
      <c r="B16" s="38"/>
      <c r="C16" s="106" t="s">
        <v>33</v>
      </c>
      <c r="D16" s="102"/>
      <c r="E16" s="102"/>
      <c r="F16" s="102"/>
      <c r="G16" s="102"/>
      <c r="H16" s="102"/>
      <c r="I16" s="102"/>
      <c r="J16" s="102"/>
      <c r="K16" s="102"/>
      <c r="L16" s="102"/>
      <c r="M16" s="102"/>
      <c r="N16" s="102"/>
      <c r="O16" s="102"/>
      <c r="P16" s="102"/>
      <c r="Q16" s="102"/>
      <c r="R16" s="102"/>
      <c r="S16" s="102"/>
      <c r="T16" s="39"/>
      <c r="U16" s="41"/>
      <c r="V16" s="41"/>
      <c r="W16" s="41"/>
      <c r="X16" s="41"/>
      <c r="Y16" s="41"/>
      <c r="Z16" s="25"/>
      <c r="AA16" s="25"/>
      <c r="AB16" s="25"/>
      <c r="AC16" s="25"/>
      <c r="AD16" s="25"/>
      <c r="AE16" s="25"/>
    </row>
    <row r="17" spans="1:31" x14ac:dyDescent="0.35">
      <c r="A17" s="25"/>
      <c r="B17" s="38"/>
      <c r="C17" s="93" t="s">
        <v>29</v>
      </c>
      <c r="D17" s="107"/>
      <c r="E17" s="96"/>
      <c r="F17" s="96"/>
      <c r="G17" s="96"/>
      <c r="H17" s="96"/>
      <c r="I17" s="96"/>
      <c r="J17" s="96"/>
      <c r="K17" s="96"/>
      <c r="L17" s="96"/>
      <c r="M17" s="96"/>
      <c r="N17" s="96"/>
      <c r="O17" s="96"/>
      <c r="P17" s="96"/>
      <c r="Q17" s="96"/>
      <c r="R17" s="96"/>
      <c r="S17" s="97"/>
      <c r="T17" s="44"/>
      <c r="U17" s="41"/>
      <c r="V17" s="41"/>
      <c r="W17" s="41"/>
      <c r="X17" s="41"/>
      <c r="Y17" s="41"/>
      <c r="Z17" s="25"/>
      <c r="AA17" s="25"/>
      <c r="AB17" s="25"/>
      <c r="AC17" s="25"/>
      <c r="AD17" s="25"/>
      <c r="AE17" s="25"/>
    </row>
    <row r="18" spans="1:31" ht="19" customHeight="1" thickBot="1" x14ac:dyDescent="0.4">
      <c r="A18" s="25"/>
      <c r="B18" s="38"/>
      <c r="C18" s="108" t="s">
        <v>0</v>
      </c>
      <c r="D18" s="134">
        <v>0</v>
      </c>
      <c r="E18" s="134">
        <v>1</v>
      </c>
      <c r="F18" s="134">
        <v>2</v>
      </c>
      <c r="G18" s="134">
        <v>3</v>
      </c>
      <c r="H18" s="134">
        <v>4</v>
      </c>
      <c r="I18" s="134">
        <v>5</v>
      </c>
      <c r="J18" s="134">
        <v>6</v>
      </c>
      <c r="K18" s="134">
        <v>7</v>
      </c>
      <c r="L18" s="134">
        <v>8</v>
      </c>
      <c r="M18" s="134">
        <v>9</v>
      </c>
      <c r="N18" s="134">
        <v>10</v>
      </c>
      <c r="O18" s="134">
        <v>11</v>
      </c>
      <c r="P18" s="134">
        <v>12</v>
      </c>
      <c r="Q18" s="134">
        <v>13</v>
      </c>
      <c r="R18" s="134">
        <v>14</v>
      </c>
      <c r="S18" s="135">
        <v>15</v>
      </c>
      <c r="T18" s="44"/>
      <c r="U18" s="41"/>
      <c r="V18" s="41"/>
      <c r="W18" s="41"/>
      <c r="X18" s="41"/>
      <c r="Y18" s="41"/>
      <c r="Z18" s="25"/>
      <c r="AA18" s="25"/>
      <c r="AB18" s="25"/>
      <c r="AC18" s="25"/>
      <c r="AD18" s="25"/>
      <c r="AE18" s="25"/>
    </row>
    <row r="19" spans="1:31" ht="15" thickBot="1" x14ac:dyDescent="0.4">
      <c r="A19" s="25"/>
      <c r="B19" s="38"/>
      <c r="C19" s="45" t="s">
        <v>48</v>
      </c>
      <c r="D19" s="125">
        <f>D17/(1+0.035)^D18</f>
        <v>0</v>
      </c>
      <c r="E19" s="125">
        <f>E17/(1+0.035)^E18</f>
        <v>0</v>
      </c>
      <c r="F19" s="125">
        <f t="shared" ref="F19:R19" si="0">F17/(1+0.035)^F18</f>
        <v>0</v>
      </c>
      <c r="G19" s="125">
        <f t="shared" si="0"/>
        <v>0</v>
      </c>
      <c r="H19" s="125">
        <f t="shared" si="0"/>
        <v>0</v>
      </c>
      <c r="I19" s="125">
        <f t="shared" si="0"/>
        <v>0</v>
      </c>
      <c r="J19" s="125">
        <f t="shared" si="0"/>
        <v>0</v>
      </c>
      <c r="K19" s="125">
        <f t="shared" si="0"/>
        <v>0</v>
      </c>
      <c r="L19" s="125">
        <f t="shared" si="0"/>
        <v>0</v>
      </c>
      <c r="M19" s="125">
        <f t="shared" si="0"/>
        <v>0</v>
      </c>
      <c r="N19" s="125">
        <f t="shared" si="0"/>
        <v>0</v>
      </c>
      <c r="O19" s="125">
        <f t="shared" si="0"/>
        <v>0</v>
      </c>
      <c r="P19" s="125">
        <f t="shared" si="0"/>
        <v>0</v>
      </c>
      <c r="Q19" s="125">
        <f t="shared" si="0"/>
        <v>0</v>
      </c>
      <c r="R19" s="125">
        <f t="shared" si="0"/>
        <v>0</v>
      </c>
      <c r="S19" s="126">
        <f>S17/(1+0.035)^S18</f>
        <v>0</v>
      </c>
      <c r="T19" s="46"/>
      <c r="U19" s="47"/>
      <c r="V19" s="47"/>
      <c r="W19" s="47"/>
      <c r="X19" s="47"/>
      <c r="Y19" s="47"/>
      <c r="Z19" s="25"/>
      <c r="AA19" s="25"/>
      <c r="AB19" s="25"/>
      <c r="AC19" s="25"/>
      <c r="AD19" s="25"/>
      <c r="AE19" s="25"/>
    </row>
    <row r="20" spans="1:31" ht="30.65" customHeight="1" x14ac:dyDescent="0.35">
      <c r="A20" s="25"/>
      <c r="B20" s="38"/>
      <c r="C20" s="46"/>
      <c r="D20" s="46"/>
      <c r="E20" s="46"/>
      <c r="F20" s="46"/>
      <c r="G20" s="46"/>
      <c r="H20" s="46"/>
      <c r="I20" s="46"/>
      <c r="J20" s="46"/>
      <c r="K20" s="46"/>
      <c r="L20" s="46"/>
      <c r="M20" s="46"/>
      <c r="N20" s="46"/>
      <c r="O20" s="46"/>
      <c r="P20" s="46"/>
      <c r="Q20" s="46"/>
      <c r="R20" s="46"/>
      <c r="S20" s="46"/>
      <c r="T20" s="46"/>
      <c r="U20" s="47"/>
      <c r="V20" s="47"/>
      <c r="W20" s="47"/>
      <c r="X20" s="47"/>
      <c r="Y20" s="47"/>
      <c r="Z20" s="25"/>
      <c r="AA20" s="25"/>
      <c r="AB20" s="25"/>
      <c r="AC20" s="25"/>
      <c r="AD20" s="25"/>
      <c r="AE20" s="25"/>
    </row>
    <row r="21" spans="1:31" x14ac:dyDescent="0.3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row>
    <row r="22" spans="1:31" ht="18" customHeight="1" x14ac:dyDescent="0.5">
      <c r="A22" s="25"/>
      <c r="B22" s="67" t="s">
        <v>64</v>
      </c>
      <c r="C22" s="28"/>
      <c r="D22" s="28"/>
      <c r="E22" s="28"/>
      <c r="F22" s="28"/>
      <c r="G22" s="28"/>
      <c r="H22" s="28"/>
      <c r="I22" s="28"/>
      <c r="J22" s="28"/>
      <c r="K22" s="28"/>
      <c r="L22" s="28"/>
      <c r="M22" s="28"/>
      <c r="N22" s="28"/>
      <c r="O22" s="28"/>
      <c r="P22" s="28"/>
      <c r="Q22" s="28"/>
      <c r="R22" s="25"/>
      <c r="S22" s="28"/>
      <c r="T22" s="28"/>
      <c r="U22" s="25"/>
      <c r="V22" s="25"/>
      <c r="W22" s="25"/>
      <c r="X22" s="25"/>
      <c r="Y22" s="25"/>
      <c r="Z22" s="25"/>
      <c r="AA22" s="25"/>
      <c r="AB22" s="25"/>
      <c r="AC22" s="25"/>
      <c r="AD22" s="25"/>
      <c r="AE22" s="25"/>
    </row>
    <row r="23" spans="1:31" ht="34" customHeight="1" x14ac:dyDescent="0.35">
      <c r="A23" s="25"/>
      <c r="B23" s="38"/>
      <c r="C23" s="53"/>
      <c r="D23" s="53"/>
      <c r="E23" s="53"/>
      <c r="F23" s="53"/>
      <c r="G23" s="53"/>
      <c r="H23" s="53"/>
      <c r="I23" s="53"/>
      <c r="J23" s="53"/>
      <c r="K23" s="53"/>
      <c r="L23" s="53"/>
      <c r="M23" s="53"/>
      <c r="N23" s="53"/>
      <c r="O23" s="53"/>
      <c r="P23" s="53"/>
      <c r="Q23" s="53"/>
      <c r="R23" s="53"/>
      <c r="S23" s="53"/>
      <c r="T23" s="38"/>
      <c r="U23" s="48"/>
      <c r="V23" s="49"/>
      <c r="W23" s="49"/>
      <c r="X23" s="49"/>
      <c r="Y23" s="49"/>
      <c r="Z23" s="49"/>
      <c r="AA23" s="25"/>
      <c r="AB23" s="25"/>
      <c r="AC23" s="25"/>
      <c r="AD23" s="25"/>
      <c r="AE23" s="25"/>
    </row>
    <row r="24" spans="1:31" x14ac:dyDescent="0.35">
      <c r="A24" s="25"/>
      <c r="B24" s="38"/>
      <c r="C24" s="53" t="s">
        <v>3</v>
      </c>
      <c r="D24" s="86"/>
      <c r="E24" s="117"/>
      <c r="F24" s="117"/>
      <c r="G24" s="117"/>
      <c r="H24" s="117"/>
      <c r="I24" s="117"/>
      <c r="J24" s="117"/>
      <c r="K24" s="117"/>
      <c r="L24" s="117"/>
      <c r="M24" s="117"/>
      <c r="N24" s="53"/>
      <c r="O24" s="53"/>
      <c r="P24" s="53"/>
      <c r="Q24" s="53"/>
      <c r="R24" s="53"/>
      <c r="S24" s="53"/>
      <c r="T24" s="38"/>
      <c r="U24" s="49"/>
      <c r="V24" s="49"/>
      <c r="W24" s="49"/>
      <c r="X24" s="49"/>
      <c r="Y24" s="49"/>
      <c r="Z24" s="49"/>
      <c r="AA24" s="25"/>
      <c r="AB24" s="25"/>
      <c r="AC24" s="25"/>
      <c r="AD24" s="25"/>
      <c r="AE24" s="25"/>
    </row>
    <row r="25" spans="1:31" x14ac:dyDescent="0.35">
      <c r="A25" s="25"/>
      <c r="B25" s="38"/>
      <c r="C25" s="53"/>
      <c r="D25" s="53"/>
      <c r="E25" s="87"/>
      <c r="F25" s="87"/>
      <c r="G25" s="87"/>
      <c r="H25" s="87"/>
      <c r="I25" s="87"/>
      <c r="J25" s="87"/>
      <c r="K25" s="87"/>
      <c r="L25" s="87"/>
      <c r="M25" s="87"/>
      <c r="N25" s="53"/>
      <c r="O25" s="53"/>
      <c r="P25" s="53"/>
      <c r="Q25" s="53"/>
      <c r="R25" s="53"/>
      <c r="S25" s="53"/>
      <c r="T25" s="38"/>
      <c r="U25" s="49"/>
      <c r="V25" s="49"/>
      <c r="W25" s="49"/>
      <c r="X25" s="49"/>
      <c r="Y25" s="49"/>
      <c r="Z25" s="49"/>
      <c r="AA25" s="25"/>
      <c r="AB25" s="25"/>
      <c r="AC25" s="25"/>
      <c r="AD25" s="25"/>
      <c r="AE25" s="25"/>
    </row>
    <row r="26" spans="1:31" x14ac:dyDescent="0.35">
      <c r="A26" s="25"/>
      <c r="B26" s="38"/>
      <c r="C26" s="53" t="s">
        <v>43</v>
      </c>
      <c r="D26" s="51"/>
      <c r="E26" s="149" t="str">
        <f>IF(D24="Anskaffelsespris","kr.","")</f>
        <v/>
      </c>
      <c r="F26" s="53"/>
      <c r="G26" s="53"/>
      <c r="H26" s="53"/>
      <c r="I26" s="53"/>
      <c r="J26" s="53"/>
      <c r="K26" s="53"/>
      <c r="L26" s="53"/>
      <c r="M26" s="53"/>
      <c r="N26" s="53"/>
      <c r="O26" s="53"/>
      <c r="P26" s="53"/>
      <c r="Q26" s="53"/>
      <c r="R26" s="53"/>
      <c r="S26" s="53"/>
      <c r="T26" s="38"/>
      <c r="U26" s="49"/>
      <c r="V26" s="49"/>
      <c r="W26" s="49"/>
      <c r="X26" s="49"/>
      <c r="Y26" s="49"/>
      <c r="Z26" s="49"/>
      <c r="AA26" s="25"/>
      <c r="AB26" s="25"/>
      <c r="AC26" s="25"/>
      <c r="AD26" s="25"/>
      <c r="AE26" s="25"/>
    </row>
    <row r="27" spans="1:31" x14ac:dyDescent="0.35">
      <c r="A27" s="25"/>
      <c r="B27" s="38"/>
      <c r="C27" s="53"/>
      <c r="D27" s="53"/>
      <c r="E27" s="53"/>
      <c r="F27" s="53"/>
      <c r="G27" s="53"/>
      <c r="H27" s="53"/>
      <c r="I27" s="53"/>
      <c r="J27" s="53"/>
      <c r="K27" s="53"/>
      <c r="L27" s="53"/>
      <c r="M27" s="53"/>
      <c r="N27" s="53"/>
      <c r="O27" s="53"/>
      <c r="P27" s="53"/>
      <c r="Q27" s="53"/>
      <c r="R27" s="53"/>
      <c r="S27" s="53"/>
      <c r="T27" s="38"/>
      <c r="U27" s="49"/>
      <c r="V27" s="49"/>
      <c r="W27" s="49"/>
      <c r="X27" s="49"/>
      <c r="Y27" s="49"/>
      <c r="Z27" s="49"/>
      <c r="AA27" s="25"/>
      <c r="AB27" s="25"/>
      <c r="AC27" s="25"/>
      <c r="AD27" s="25"/>
      <c r="AE27" s="25"/>
    </row>
    <row r="28" spans="1:31" x14ac:dyDescent="0.35">
      <c r="A28" s="25"/>
      <c r="B28" s="143"/>
      <c r="C28" s="149" t="s">
        <v>44</v>
      </c>
      <c r="D28" s="128">
        <f>D14</f>
        <v>0</v>
      </c>
      <c r="E28" s="167"/>
      <c r="F28" s="87"/>
      <c r="G28" s="87"/>
      <c r="H28" s="87"/>
      <c r="I28" s="87"/>
      <c r="J28" s="53"/>
      <c r="K28" s="53"/>
      <c r="L28" s="53"/>
      <c r="M28" s="53"/>
      <c r="N28" s="53"/>
      <c r="O28" s="53"/>
      <c r="P28" s="53"/>
      <c r="Q28" s="53"/>
      <c r="R28" s="53"/>
      <c r="S28" s="53"/>
      <c r="T28" s="38"/>
      <c r="U28" s="49"/>
      <c r="V28" s="49"/>
      <c r="W28" s="49"/>
      <c r="X28" s="49"/>
      <c r="Y28" s="49"/>
      <c r="Z28" s="49"/>
      <c r="AA28" s="25"/>
      <c r="AB28" s="25"/>
      <c r="AC28" s="25"/>
      <c r="AD28" s="25"/>
      <c r="AE28" s="25"/>
    </row>
    <row r="29" spans="1:31" x14ac:dyDescent="0.35">
      <c r="A29" s="25"/>
      <c r="B29" s="143"/>
      <c r="C29" s="149"/>
      <c r="D29" s="149"/>
      <c r="E29" s="167"/>
      <c r="F29" s="87"/>
      <c r="G29" s="87"/>
      <c r="H29" s="87"/>
      <c r="I29" s="87"/>
      <c r="J29" s="53"/>
      <c r="K29" s="53"/>
      <c r="L29" s="53"/>
      <c r="M29" s="53"/>
      <c r="N29" s="53"/>
      <c r="O29" s="53"/>
      <c r="P29" s="53"/>
      <c r="Q29" s="53"/>
      <c r="R29" s="53"/>
      <c r="S29" s="53"/>
      <c r="T29" s="38"/>
      <c r="U29" s="49"/>
      <c r="V29" s="49"/>
      <c r="W29" s="49"/>
      <c r="X29" s="49"/>
      <c r="Y29" s="49"/>
      <c r="Z29" s="49"/>
      <c r="AA29" s="25"/>
      <c r="AB29" s="25"/>
      <c r="AC29" s="25"/>
      <c r="AD29" s="25"/>
      <c r="AE29" s="25"/>
    </row>
    <row r="30" spans="1:31" x14ac:dyDescent="0.35">
      <c r="A30" s="25"/>
      <c r="B30" s="143"/>
      <c r="C30" s="149" t="s">
        <v>47</v>
      </c>
      <c r="D30" s="129" t="str">
        <f>IF(D24="Leasingaftale",'Baggrundsdata for leasing'!B49,IF(D24="Anskaffelsespris",'Baggrundsdata for leasing'!B48,"--"))</f>
        <v>--</v>
      </c>
      <c r="E30" s="168"/>
      <c r="F30" s="89"/>
      <c r="G30" s="89"/>
      <c r="H30" s="89"/>
      <c r="I30" s="89"/>
      <c r="J30" s="53"/>
      <c r="K30" s="53"/>
      <c r="L30" s="53"/>
      <c r="M30" s="53"/>
      <c r="N30" s="53"/>
      <c r="O30" s="53"/>
      <c r="P30" s="53"/>
      <c r="Q30" s="53"/>
      <c r="R30" s="53"/>
      <c r="S30" s="53"/>
      <c r="T30" s="38"/>
      <c r="U30" s="49"/>
      <c r="V30" s="49"/>
      <c r="W30" s="49"/>
      <c r="X30" s="49"/>
      <c r="Y30" s="49"/>
      <c r="Z30" s="49"/>
      <c r="AA30" s="25"/>
      <c r="AB30" s="25"/>
      <c r="AC30" s="25"/>
      <c r="AD30" s="25"/>
      <c r="AE30" s="25"/>
    </row>
    <row r="31" spans="1:31" ht="44.5" customHeight="1" thickBot="1" x14ac:dyDescent="0.4">
      <c r="A31" s="25"/>
      <c r="B31" s="143"/>
      <c r="C31" s="149"/>
      <c r="D31" s="169"/>
      <c r="E31" s="170"/>
      <c r="F31" s="90"/>
      <c r="G31" s="91"/>
      <c r="H31" s="92"/>
      <c r="I31" s="91"/>
      <c r="J31" s="53"/>
      <c r="K31" s="53"/>
      <c r="L31" s="53"/>
      <c r="M31" s="53"/>
      <c r="N31" s="53"/>
      <c r="O31" s="53"/>
      <c r="P31" s="53"/>
      <c r="Q31" s="53"/>
      <c r="R31" s="53"/>
      <c r="S31" s="53"/>
      <c r="T31" s="38"/>
      <c r="U31" s="49"/>
      <c r="V31" s="49"/>
      <c r="W31" s="49"/>
      <c r="X31" s="49"/>
      <c r="Y31" s="49"/>
      <c r="Z31" s="49"/>
      <c r="AA31" s="25"/>
      <c r="AB31" s="25"/>
      <c r="AC31" s="25"/>
      <c r="AD31" s="25"/>
      <c r="AE31" s="25"/>
    </row>
    <row r="32" spans="1:31" x14ac:dyDescent="0.35">
      <c r="A32" s="25"/>
      <c r="B32" s="38"/>
      <c r="C32" s="93" t="s">
        <v>45</v>
      </c>
      <c r="D32" s="94"/>
      <c r="E32" s="95"/>
      <c r="F32" s="95"/>
      <c r="G32" s="95"/>
      <c r="H32" s="95"/>
      <c r="I32" s="95"/>
      <c r="J32" s="96"/>
      <c r="K32" s="96"/>
      <c r="L32" s="96"/>
      <c r="M32" s="96"/>
      <c r="N32" s="96"/>
      <c r="O32" s="96"/>
      <c r="P32" s="96"/>
      <c r="Q32" s="96"/>
      <c r="R32" s="96"/>
      <c r="S32" s="97"/>
      <c r="T32" s="44"/>
      <c r="U32" s="49"/>
      <c r="V32" s="49"/>
      <c r="W32" s="49"/>
      <c r="X32" s="49"/>
      <c r="Y32" s="49"/>
      <c r="Z32" s="49"/>
      <c r="AA32" s="25"/>
      <c r="AB32" s="25"/>
      <c r="AC32" s="25"/>
      <c r="AD32" s="25"/>
      <c r="AE32" s="25"/>
    </row>
    <row r="33" spans="1:31" ht="15" thickBot="1" x14ac:dyDescent="0.4">
      <c r="A33" s="25"/>
      <c r="B33" s="38"/>
      <c r="C33" s="98" t="s">
        <v>0</v>
      </c>
      <c r="D33" s="134">
        <v>0</v>
      </c>
      <c r="E33" s="134">
        <v>1</v>
      </c>
      <c r="F33" s="134">
        <v>2</v>
      </c>
      <c r="G33" s="134">
        <v>3</v>
      </c>
      <c r="H33" s="134">
        <v>4</v>
      </c>
      <c r="I33" s="134">
        <v>5</v>
      </c>
      <c r="J33" s="134">
        <v>6</v>
      </c>
      <c r="K33" s="134">
        <v>7</v>
      </c>
      <c r="L33" s="134">
        <v>8</v>
      </c>
      <c r="M33" s="134">
        <v>9</v>
      </c>
      <c r="N33" s="134">
        <v>10</v>
      </c>
      <c r="O33" s="134">
        <v>11</v>
      </c>
      <c r="P33" s="134">
        <v>12</v>
      </c>
      <c r="Q33" s="134">
        <v>13</v>
      </c>
      <c r="R33" s="134">
        <v>14</v>
      </c>
      <c r="S33" s="135">
        <v>15</v>
      </c>
      <c r="T33" s="44"/>
      <c r="U33" s="49"/>
      <c r="V33" s="49"/>
      <c r="W33" s="49"/>
      <c r="X33" s="49"/>
      <c r="Y33" s="49"/>
      <c r="Z33" s="49"/>
      <c r="AA33" s="25"/>
      <c r="AB33" s="25"/>
      <c r="AC33" s="25"/>
      <c r="AD33" s="25"/>
      <c r="AE33" s="25"/>
    </row>
    <row r="34" spans="1:31" ht="15" thickBot="1" x14ac:dyDescent="0.4">
      <c r="A34" s="25"/>
      <c r="B34" s="38"/>
      <c r="C34" s="45" t="s">
        <v>46</v>
      </c>
      <c r="D34" s="125">
        <f>D32/(1+0.035)^D33</f>
        <v>0</v>
      </c>
      <c r="E34" s="125">
        <f t="shared" ref="E34:R34" si="1">E32/(1+0.035)^E33</f>
        <v>0</v>
      </c>
      <c r="F34" s="125">
        <f t="shared" si="1"/>
        <v>0</v>
      </c>
      <c r="G34" s="125">
        <f t="shared" si="1"/>
        <v>0</v>
      </c>
      <c r="H34" s="125">
        <f t="shared" si="1"/>
        <v>0</v>
      </c>
      <c r="I34" s="125">
        <f t="shared" si="1"/>
        <v>0</v>
      </c>
      <c r="J34" s="125">
        <f t="shared" si="1"/>
        <v>0</v>
      </c>
      <c r="K34" s="125">
        <f t="shared" si="1"/>
        <v>0</v>
      </c>
      <c r="L34" s="125">
        <f t="shared" si="1"/>
        <v>0</v>
      </c>
      <c r="M34" s="125">
        <f t="shared" si="1"/>
        <v>0</v>
      </c>
      <c r="N34" s="125">
        <f t="shared" si="1"/>
        <v>0</v>
      </c>
      <c r="O34" s="125">
        <f t="shared" si="1"/>
        <v>0</v>
      </c>
      <c r="P34" s="125">
        <f t="shared" si="1"/>
        <v>0</v>
      </c>
      <c r="Q34" s="125">
        <f t="shared" si="1"/>
        <v>0</v>
      </c>
      <c r="R34" s="125">
        <f t="shared" si="1"/>
        <v>0</v>
      </c>
      <c r="S34" s="126">
        <f>S32/(1+0.035)^S33</f>
        <v>0</v>
      </c>
      <c r="T34" s="46"/>
      <c r="U34" s="49"/>
      <c r="V34" s="49"/>
      <c r="W34" s="49"/>
      <c r="X34" s="49"/>
      <c r="Y34" s="49"/>
      <c r="Z34" s="49"/>
      <c r="AA34" s="25"/>
      <c r="AB34" s="25"/>
      <c r="AC34" s="25"/>
      <c r="AD34" s="25"/>
      <c r="AE34" s="25"/>
    </row>
    <row r="35" spans="1:31" ht="17.25" customHeight="1" x14ac:dyDescent="0.35">
      <c r="A35" s="25"/>
      <c r="B35" s="38"/>
      <c r="C35" s="53"/>
      <c r="D35" s="53"/>
      <c r="E35" s="53"/>
      <c r="F35" s="53"/>
      <c r="G35" s="53"/>
      <c r="H35" s="53"/>
      <c r="I35" s="53"/>
      <c r="J35" s="53"/>
      <c r="K35" s="53"/>
      <c r="L35" s="53"/>
      <c r="M35" s="53"/>
      <c r="N35" s="53"/>
      <c r="O35" s="53"/>
      <c r="P35" s="53"/>
      <c r="Q35" s="53"/>
      <c r="R35" s="53"/>
      <c r="S35" s="53"/>
      <c r="T35" s="38"/>
      <c r="U35" s="49"/>
      <c r="V35" s="49"/>
      <c r="W35" s="49"/>
      <c r="X35" s="49"/>
      <c r="Y35" s="49"/>
      <c r="Z35" s="49"/>
      <c r="AA35" s="25"/>
      <c r="AB35" s="25"/>
      <c r="AC35" s="25"/>
      <c r="AD35" s="25"/>
      <c r="AE35" s="25"/>
    </row>
    <row r="36" spans="1:31" ht="14.5" customHeight="1" x14ac:dyDescent="0.35">
      <c r="A36" s="25"/>
      <c r="B36" s="25"/>
      <c r="C36" s="25"/>
      <c r="D36" s="25"/>
      <c r="E36" s="25"/>
      <c r="F36" s="25"/>
      <c r="G36" s="25"/>
      <c r="H36" s="25"/>
      <c r="I36" s="25"/>
      <c r="J36" s="25"/>
      <c r="K36" s="25"/>
      <c r="L36" s="25"/>
      <c r="M36" s="25"/>
      <c r="N36" s="25"/>
      <c r="O36" s="25"/>
      <c r="P36" s="25"/>
      <c r="Q36" s="25"/>
      <c r="R36" s="25"/>
      <c r="S36" s="25"/>
      <c r="T36" s="25"/>
      <c r="U36" s="49"/>
      <c r="V36" s="49"/>
      <c r="W36" s="49"/>
      <c r="X36" s="49"/>
      <c r="Y36" s="49"/>
      <c r="Z36" s="49"/>
      <c r="AA36" s="25"/>
      <c r="AB36" s="25"/>
      <c r="AC36" s="25"/>
      <c r="AD36" s="25"/>
      <c r="AE36" s="25"/>
    </row>
    <row r="37" spans="1:31" ht="33.65" customHeight="1" x14ac:dyDescent="0.3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1:31" ht="18" customHeight="1" x14ac:dyDescent="0.5">
      <c r="A38" s="25"/>
      <c r="B38" s="67" t="s">
        <v>69</v>
      </c>
      <c r="C38" s="28"/>
      <c r="D38" s="28"/>
      <c r="E38" s="28"/>
      <c r="F38" s="28"/>
      <c r="G38" s="28"/>
      <c r="H38" s="28"/>
      <c r="I38" s="28"/>
      <c r="J38" s="28"/>
      <c r="K38" s="28"/>
      <c r="L38" s="28"/>
      <c r="M38" s="28"/>
      <c r="N38" s="28"/>
      <c r="O38" s="28"/>
      <c r="P38" s="28"/>
      <c r="Q38" s="28"/>
      <c r="R38" s="25"/>
      <c r="S38" s="25"/>
      <c r="T38" s="25"/>
      <c r="U38" s="25"/>
      <c r="V38" s="25"/>
      <c r="W38" s="25"/>
      <c r="X38" s="25"/>
      <c r="Y38" s="25"/>
      <c r="Z38" s="25"/>
      <c r="AA38" s="25"/>
      <c r="AB38" s="25"/>
      <c r="AC38" s="25"/>
      <c r="AD38" s="25"/>
      <c r="AE38" s="25"/>
    </row>
    <row r="39" spans="1:31" x14ac:dyDescent="0.35">
      <c r="A39" s="25"/>
      <c r="B39" s="38"/>
      <c r="C39" s="38"/>
      <c r="D39" s="38"/>
      <c r="E39" s="38"/>
      <c r="F39" s="38"/>
      <c r="G39" s="38"/>
      <c r="H39" s="38"/>
      <c r="I39" s="38"/>
      <c r="J39" s="38"/>
      <c r="K39" s="38"/>
      <c r="L39" s="38"/>
      <c r="M39" s="38"/>
      <c r="N39" s="38"/>
      <c r="O39" s="38"/>
      <c r="P39" s="38"/>
      <c r="Q39" s="38"/>
      <c r="R39" s="38"/>
      <c r="S39" s="38"/>
      <c r="T39" s="38"/>
      <c r="U39" s="49"/>
      <c r="V39" s="49"/>
      <c r="W39" s="49"/>
      <c r="X39" s="49"/>
      <c r="Y39" s="49"/>
      <c r="Z39" s="49"/>
      <c r="AA39" s="25"/>
      <c r="AB39" s="25"/>
      <c r="AC39" s="25"/>
      <c r="AD39" s="25"/>
      <c r="AE39" s="25"/>
    </row>
    <row r="40" spans="1:31" x14ac:dyDescent="0.35">
      <c r="A40" s="25"/>
      <c r="B40" s="38"/>
      <c r="C40" s="53" t="s">
        <v>70</v>
      </c>
      <c r="D40" s="109"/>
      <c r="E40" s="53" t="s">
        <v>28</v>
      </c>
      <c r="F40" s="53"/>
      <c r="G40" s="53"/>
      <c r="H40" s="53"/>
      <c r="I40" s="53"/>
      <c r="J40" s="53"/>
      <c r="K40" s="53"/>
      <c r="L40" s="53"/>
      <c r="M40" s="53"/>
      <c r="N40" s="53"/>
      <c r="O40" s="53"/>
      <c r="P40" s="53"/>
      <c r="Q40" s="38"/>
      <c r="R40" s="38"/>
      <c r="S40" s="38"/>
      <c r="T40" s="38"/>
      <c r="U40" s="49"/>
      <c r="V40" s="49"/>
      <c r="W40" s="49"/>
      <c r="X40" s="49"/>
      <c r="Y40" s="49"/>
      <c r="Z40" s="49"/>
      <c r="AA40" s="25"/>
      <c r="AB40" s="25"/>
      <c r="AC40" s="25"/>
      <c r="AD40" s="25"/>
      <c r="AE40" s="25"/>
    </row>
    <row r="41" spans="1:31" x14ac:dyDescent="0.35">
      <c r="A41" s="25"/>
      <c r="B41" s="38"/>
      <c r="C41" s="53"/>
      <c r="D41" s="53"/>
      <c r="E41" s="53"/>
      <c r="F41" s="53"/>
      <c r="G41" s="53"/>
      <c r="H41" s="53"/>
      <c r="I41" s="53"/>
      <c r="J41" s="53"/>
      <c r="K41" s="53"/>
      <c r="L41" s="53"/>
      <c r="M41" s="53"/>
      <c r="N41" s="53"/>
      <c r="O41" s="53"/>
      <c r="P41" s="53"/>
      <c r="Q41" s="38"/>
      <c r="R41" s="38"/>
      <c r="S41" s="38"/>
      <c r="T41" s="38"/>
      <c r="U41" s="49"/>
      <c r="V41" s="49"/>
      <c r="W41" s="49"/>
      <c r="X41" s="49"/>
      <c r="Y41" s="49"/>
      <c r="Z41" s="49"/>
      <c r="AA41" s="25"/>
      <c r="AB41" s="25"/>
      <c r="AC41" s="25"/>
      <c r="AD41" s="25"/>
      <c r="AE41" s="25"/>
    </row>
    <row r="42" spans="1:31" x14ac:dyDescent="0.35">
      <c r="A42" s="25"/>
      <c r="B42" s="38"/>
      <c r="C42" s="53" t="s">
        <v>71</v>
      </c>
      <c r="D42" s="130" t="e">
        <f>D40+D15-D30</f>
        <v>#VALUE!</v>
      </c>
      <c r="E42" s="53"/>
      <c r="F42" s="53"/>
      <c r="G42" s="53"/>
      <c r="H42" s="110" t="s">
        <v>78</v>
      </c>
      <c r="I42" s="110"/>
      <c r="J42" s="110"/>
      <c r="K42" s="110"/>
      <c r="L42" s="110"/>
      <c r="M42" s="53"/>
      <c r="N42" s="53"/>
      <c r="O42" s="53"/>
      <c r="P42" s="53"/>
      <c r="Q42" s="38"/>
      <c r="R42" s="38"/>
      <c r="S42" s="38"/>
      <c r="T42" s="38"/>
      <c r="U42" s="49"/>
      <c r="V42" s="49"/>
      <c r="W42" s="49"/>
      <c r="X42" s="49"/>
      <c r="Y42" s="49"/>
      <c r="Z42" s="49"/>
      <c r="AA42" s="25"/>
      <c r="AB42" s="25"/>
      <c r="AC42" s="25"/>
      <c r="AD42" s="25"/>
      <c r="AE42" s="25"/>
    </row>
    <row r="43" spans="1:31" x14ac:dyDescent="0.35">
      <c r="A43" s="25"/>
      <c r="B43" s="38"/>
      <c r="C43" s="53"/>
      <c r="D43" s="99"/>
      <c r="E43" s="53"/>
      <c r="F43" s="53"/>
      <c r="G43" s="53"/>
      <c r="H43" s="53"/>
      <c r="I43" s="53"/>
      <c r="J43" s="53"/>
      <c r="K43" s="53"/>
      <c r="L43" s="53"/>
      <c r="M43" s="53"/>
      <c r="N43" s="53"/>
      <c r="O43" s="53"/>
      <c r="P43" s="53"/>
      <c r="Q43" s="38"/>
      <c r="R43" s="38"/>
      <c r="S43" s="38"/>
      <c r="T43" s="38"/>
      <c r="U43" s="49"/>
      <c r="V43" s="49"/>
      <c r="W43" s="49"/>
      <c r="X43" s="49"/>
      <c r="Y43" s="49"/>
      <c r="Z43" s="49"/>
      <c r="AA43" s="25"/>
      <c r="AB43" s="25"/>
      <c r="AC43" s="25"/>
      <c r="AD43" s="25"/>
      <c r="AE43" s="25"/>
    </row>
    <row r="44" spans="1:31" ht="17.5" customHeight="1" x14ac:dyDescent="0.3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ht="18" customHeight="1" x14ac:dyDescent="0.35">
      <c r="A45" s="25"/>
      <c r="B45" s="28"/>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1" x14ac:dyDescent="0.35">
      <c r="A46" s="25"/>
      <c r="B46" s="25"/>
      <c r="C46" s="25"/>
      <c r="D46" s="25"/>
      <c r="E46" s="25"/>
      <c r="F46" s="25"/>
      <c r="G46" s="25"/>
      <c r="H46" s="25"/>
      <c r="I46" s="25"/>
      <c r="J46" s="25"/>
      <c r="K46" s="25"/>
      <c r="L46" s="25"/>
      <c r="M46" s="25"/>
      <c r="N46" s="25"/>
      <c r="O46" s="25"/>
      <c r="P46" s="25"/>
      <c r="Q46" s="25"/>
      <c r="R46" s="25"/>
      <c r="S46" s="25"/>
      <c r="T46" s="25"/>
      <c r="U46" s="25"/>
      <c r="V46" s="49"/>
      <c r="W46" s="49"/>
      <c r="X46" s="49"/>
      <c r="Y46" s="49"/>
      <c r="Z46" s="49"/>
      <c r="AA46" s="25"/>
      <c r="AB46" s="25"/>
      <c r="AC46" s="25"/>
      <c r="AD46" s="25"/>
      <c r="AE46" s="25"/>
    </row>
    <row r="47" spans="1:31" x14ac:dyDescent="0.35">
      <c r="A47" s="25"/>
      <c r="B47" s="25"/>
      <c r="C47" s="25"/>
      <c r="D47" s="25"/>
      <c r="E47" s="25"/>
      <c r="F47" s="25"/>
      <c r="G47" s="25"/>
      <c r="H47" s="25"/>
      <c r="I47" s="25"/>
      <c r="J47" s="25"/>
      <c r="K47" s="25"/>
      <c r="L47" s="25"/>
      <c r="M47" s="25"/>
      <c r="N47" s="25"/>
      <c r="O47" s="25"/>
      <c r="P47" s="25"/>
      <c r="Q47" s="25"/>
      <c r="R47" s="25"/>
      <c r="S47" s="25"/>
      <c r="T47" s="25"/>
      <c r="U47" s="25"/>
      <c r="V47" s="49"/>
      <c r="W47" s="49"/>
      <c r="X47" s="49"/>
      <c r="Y47" s="49"/>
      <c r="Z47" s="49"/>
      <c r="AA47" s="25"/>
      <c r="AB47" s="25"/>
      <c r="AC47" s="25"/>
      <c r="AD47" s="25"/>
      <c r="AE47" s="25"/>
    </row>
    <row r="48" spans="1:31" x14ac:dyDescent="0.35">
      <c r="A48" s="25"/>
      <c r="B48" s="25"/>
      <c r="C48" s="25"/>
      <c r="D48" s="25"/>
      <c r="E48" s="25"/>
      <c r="F48" s="25"/>
      <c r="G48" s="25"/>
      <c r="H48" s="25"/>
      <c r="I48" s="25"/>
      <c r="J48" s="25"/>
      <c r="K48" s="25"/>
      <c r="L48" s="25"/>
      <c r="M48" s="25"/>
      <c r="N48" s="25"/>
      <c r="O48" s="25"/>
      <c r="P48" s="25"/>
      <c r="Q48" s="25"/>
      <c r="R48" s="25"/>
      <c r="S48" s="25"/>
      <c r="T48" s="25"/>
      <c r="U48" s="25"/>
      <c r="V48" s="49"/>
      <c r="W48" s="49"/>
      <c r="X48" s="49"/>
      <c r="Y48" s="49"/>
      <c r="Z48" s="49"/>
      <c r="AA48" s="25"/>
      <c r="AB48" s="25"/>
      <c r="AC48" s="25"/>
      <c r="AD48" s="25"/>
      <c r="AE48" s="25"/>
    </row>
    <row r="49" spans="1:31" x14ac:dyDescent="0.35">
      <c r="A49" s="25"/>
      <c r="B49" s="25"/>
      <c r="C49" s="25"/>
      <c r="D49" s="25"/>
      <c r="E49" s="25"/>
      <c r="F49" s="25"/>
      <c r="G49" s="25"/>
      <c r="H49" s="25"/>
      <c r="I49" s="25"/>
      <c r="J49" s="25"/>
      <c r="K49" s="25"/>
      <c r="L49" s="25"/>
      <c r="M49" s="25"/>
      <c r="N49" s="25"/>
      <c r="O49" s="25"/>
      <c r="P49" s="25"/>
      <c r="Q49" s="25"/>
      <c r="R49" s="25"/>
      <c r="S49" s="25"/>
      <c r="T49" s="25"/>
      <c r="U49" s="25"/>
      <c r="V49" s="49"/>
      <c r="W49" s="49"/>
      <c r="X49" s="49"/>
      <c r="Y49" s="49"/>
      <c r="Z49" s="49"/>
      <c r="AA49" s="25"/>
      <c r="AB49" s="25"/>
      <c r="AC49" s="25"/>
      <c r="AD49" s="25"/>
      <c r="AE49" s="25"/>
    </row>
    <row r="50" spans="1:31" x14ac:dyDescent="0.35">
      <c r="A50" s="25"/>
      <c r="B50" s="25"/>
      <c r="C50" s="25"/>
      <c r="D50" s="25"/>
      <c r="E50" s="25"/>
      <c r="F50" s="25"/>
      <c r="G50" s="25"/>
      <c r="H50" s="25"/>
      <c r="I50" s="25"/>
      <c r="J50" s="25"/>
      <c r="K50" s="25"/>
      <c r="L50" s="25"/>
      <c r="M50" s="25"/>
      <c r="N50" s="25"/>
      <c r="O50" s="25"/>
      <c r="P50" s="25"/>
      <c r="Q50" s="25"/>
      <c r="R50" s="25"/>
      <c r="S50" s="25"/>
      <c r="T50" s="25"/>
      <c r="U50" s="25"/>
      <c r="V50" s="49"/>
      <c r="W50" s="49"/>
      <c r="X50" s="49"/>
      <c r="Y50" s="49"/>
      <c r="Z50" s="49"/>
      <c r="AA50" s="25"/>
      <c r="AB50" s="25"/>
      <c r="AC50" s="25"/>
      <c r="AD50" s="25"/>
      <c r="AE50" s="25"/>
    </row>
    <row r="51" spans="1:31" x14ac:dyDescent="0.35">
      <c r="A51" s="25"/>
      <c r="B51" s="25"/>
      <c r="C51" s="25"/>
      <c r="D51" s="25"/>
      <c r="E51" s="25"/>
      <c r="F51" s="25"/>
      <c r="G51" s="25"/>
      <c r="H51" s="25"/>
      <c r="I51" s="25"/>
      <c r="J51" s="25"/>
      <c r="K51" s="25"/>
      <c r="L51" s="25"/>
      <c r="M51" s="25"/>
      <c r="N51" s="25"/>
      <c r="O51" s="25"/>
      <c r="P51" s="25"/>
      <c r="Q51" s="25"/>
      <c r="R51" s="25"/>
      <c r="S51" s="25"/>
      <c r="T51" s="25"/>
      <c r="U51" s="25"/>
      <c r="V51" s="49"/>
      <c r="W51" s="49"/>
      <c r="X51" s="49"/>
      <c r="Y51" s="49"/>
      <c r="Z51" s="49"/>
      <c r="AA51" s="25"/>
      <c r="AB51" s="25"/>
      <c r="AC51" s="25"/>
      <c r="AD51" s="25"/>
      <c r="AE51" s="25"/>
    </row>
    <row r="52" spans="1:31" x14ac:dyDescent="0.35">
      <c r="A52" s="25"/>
      <c r="B52" s="25"/>
      <c r="C52" s="25"/>
      <c r="D52" s="25"/>
      <c r="E52" s="25"/>
      <c r="F52" s="25"/>
      <c r="G52" s="25"/>
      <c r="H52" s="25"/>
      <c r="I52" s="25"/>
      <c r="J52" s="25"/>
      <c r="K52" s="25"/>
      <c r="L52" s="25"/>
      <c r="M52" s="25"/>
      <c r="N52" s="25"/>
      <c r="O52" s="25"/>
      <c r="P52" s="25"/>
      <c r="Q52" s="25"/>
      <c r="R52" s="25"/>
      <c r="S52" s="25"/>
      <c r="T52" s="25"/>
      <c r="U52" s="25"/>
      <c r="V52" s="49"/>
      <c r="W52" s="49"/>
      <c r="X52" s="49"/>
      <c r="Y52" s="49"/>
      <c r="Z52" s="49"/>
      <c r="AA52" s="25"/>
      <c r="AB52" s="25"/>
      <c r="AC52" s="25"/>
      <c r="AD52" s="25"/>
      <c r="AE52" s="25"/>
    </row>
    <row r="53" spans="1:31" x14ac:dyDescent="0.35">
      <c r="A53" s="25"/>
      <c r="B53" s="25"/>
      <c r="C53" s="25"/>
      <c r="D53" s="25"/>
      <c r="E53" s="25"/>
      <c r="F53" s="25"/>
      <c r="G53" s="25"/>
      <c r="H53" s="25"/>
      <c r="I53" s="25"/>
      <c r="J53" s="25"/>
      <c r="K53" s="25"/>
      <c r="L53" s="25"/>
      <c r="M53" s="25"/>
      <c r="N53" s="25"/>
      <c r="O53" s="25"/>
      <c r="P53" s="25"/>
      <c r="Q53" s="25"/>
      <c r="R53" s="25"/>
      <c r="S53" s="25"/>
      <c r="T53" s="25"/>
      <c r="U53" s="25"/>
      <c r="V53" s="49"/>
      <c r="W53" s="49"/>
      <c r="X53" s="49"/>
      <c r="Y53" s="49"/>
      <c r="Z53" s="49"/>
      <c r="AA53" s="25"/>
      <c r="AB53" s="25"/>
      <c r="AC53" s="25"/>
      <c r="AD53" s="25"/>
      <c r="AE53" s="25"/>
    </row>
    <row r="54" spans="1:31" x14ac:dyDescent="0.35">
      <c r="A54" s="25"/>
      <c r="B54" s="25"/>
      <c r="C54" s="25"/>
      <c r="D54" s="25"/>
      <c r="E54" s="25"/>
      <c r="F54" s="25"/>
      <c r="G54" s="25"/>
      <c r="H54" s="25"/>
      <c r="I54" s="25"/>
      <c r="J54" s="25"/>
      <c r="K54" s="25"/>
      <c r="L54" s="25"/>
      <c r="M54" s="25"/>
      <c r="N54" s="25"/>
      <c r="O54" s="25"/>
      <c r="P54" s="25"/>
      <c r="Q54" s="25"/>
      <c r="R54" s="25"/>
      <c r="S54" s="25"/>
      <c r="T54" s="25"/>
      <c r="U54" s="25"/>
      <c r="V54" s="49"/>
      <c r="W54" s="49"/>
      <c r="X54" s="49"/>
      <c r="Y54" s="49"/>
      <c r="Z54" s="49"/>
      <c r="AA54" s="25"/>
      <c r="AB54" s="25"/>
      <c r="AC54" s="25"/>
      <c r="AD54" s="25"/>
      <c r="AE54" s="25"/>
    </row>
    <row r="55" spans="1:31" ht="27.75" customHeight="1" x14ac:dyDescent="0.3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row>
    <row r="56" spans="1:31" ht="17.5" customHeight="1" x14ac:dyDescent="0.35">
      <c r="A56" s="54"/>
      <c r="B56" s="54"/>
    </row>
  </sheetData>
  <sheetProtection algorithmName="SHA-512" hashValue="4dtM7jQG5eRkRwfHrY3SdPNIlZGmkpci3bSI/XYNBWdVXfVv15kWarM6u4S/Mq6wBK8c1KJLuuAjEoJOI4eWsA==" saltValue="9VS6lROuX3Bn7z277kWsIQ==" spinCount="100000" sheet="1" objects="1" scenarios="1"/>
  <mergeCells count="3">
    <mergeCell ref="E24:M24"/>
    <mergeCell ref="C9:M9"/>
    <mergeCell ref="C8:M8"/>
  </mergeCells>
  <conditionalFormatting sqref="S17">
    <cfRule type="expression" dxfId="31" priority="38">
      <formula>$D$14=$S$18</formula>
    </cfRule>
  </conditionalFormatting>
  <conditionalFormatting sqref="R17">
    <cfRule type="expression" dxfId="30" priority="37">
      <formula>$D$14&gt;=$R$18</formula>
    </cfRule>
  </conditionalFormatting>
  <conditionalFormatting sqref="Q17">
    <cfRule type="expression" dxfId="29" priority="36">
      <formula>$D$14&gt;=$Q$18</formula>
    </cfRule>
  </conditionalFormatting>
  <conditionalFormatting sqref="P17">
    <cfRule type="expression" dxfId="28" priority="35">
      <formula>$D$14&gt;=$P$18</formula>
    </cfRule>
  </conditionalFormatting>
  <conditionalFormatting sqref="O17">
    <cfRule type="expression" dxfId="27" priority="34">
      <formula>$D$14&gt;=$O$18</formula>
    </cfRule>
  </conditionalFormatting>
  <conditionalFormatting sqref="N17">
    <cfRule type="expression" dxfId="26" priority="33">
      <formula>$D$14&gt;=$N$18</formula>
    </cfRule>
  </conditionalFormatting>
  <conditionalFormatting sqref="E17">
    <cfRule type="expression" dxfId="25" priority="32">
      <formula>$D$14&gt;=$E$18</formula>
    </cfRule>
  </conditionalFormatting>
  <conditionalFormatting sqref="E32">
    <cfRule type="expression" dxfId="24" priority="31">
      <formula>$D$14&gt;=$E$33</formula>
    </cfRule>
  </conditionalFormatting>
  <conditionalFormatting sqref="F32">
    <cfRule type="expression" dxfId="23" priority="30">
      <formula>$D$14&gt;=$F$33</formula>
    </cfRule>
  </conditionalFormatting>
  <conditionalFormatting sqref="G32">
    <cfRule type="expression" dxfId="22" priority="29">
      <formula>$D$14&gt;=$G$33</formula>
    </cfRule>
  </conditionalFormatting>
  <conditionalFormatting sqref="H32">
    <cfRule type="expression" dxfId="21" priority="28">
      <formula>$D$14&gt;=$H$33</formula>
    </cfRule>
  </conditionalFormatting>
  <conditionalFormatting sqref="I32">
    <cfRule type="expression" dxfId="20" priority="27">
      <formula>$D$14&gt;=$I$33</formula>
    </cfRule>
  </conditionalFormatting>
  <conditionalFormatting sqref="J32">
    <cfRule type="expression" dxfId="19" priority="26">
      <formula>$D$14&gt;=$J$33</formula>
    </cfRule>
  </conditionalFormatting>
  <conditionalFormatting sqref="K32">
    <cfRule type="expression" dxfId="18" priority="25">
      <formula>$D$14&gt;=$K$33</formula>
    </cfRule>
  </conditionalFormatting>
  <conditionalFormatting sqref="L32">
    <cfRule type="expression" dxfId="17" priority="24">
      <formula>$D$14&gt;=$L$33</formula>
    </cfRule>
  </conditionalFormatting>
  <conditionalFormatting sqref="M32">
    <cfRule type="expression" dxfId="16" priority="23">
      <formula>$D$14&gt;=$M$33</formula>
    </cfRule>
  </conditionalFormatting>
  <conditionalFormatting sqref="N32">
    <cfRule type="expression" dxfId="15" priority="22">
      <formula>$D$14&gt;=$N$33</formula>
    </cfRule>
  </conditionalFormatting>
  <conditionalFormatting sqref="O32">
    <cfRule type="expression" dxfId="14" priority="21">
      <formula>$D$14&gt;=$O$33</formula>
    </cfRule>
  </conditionalFormatting>
  <conditionalFormatting sqref="P32">
    <cfRule type="expression" dxfId="13" priority="20">
      <formula>$D$14&gt;=$P$33</formula>
    </cfRule>
  </conditionalFormatting>
  <conditionalFormatting sqref="Q32">
    <cfRule type="expression" dxfId="12" priority="19">
      <formula>$D$14&gt;=$Q$33</formula>
    </cfRule>
  </conditionalFormatting>
  <conditionalFormatting sqref="R32">
    <cfRule type="expression" dxfId="11" priority="18">
      <formula>$D$14&gt;=$R$33</formula>
    </cfRule>
  </conditionalFormatting>
  <conditionalFormatting sqref="S32">
    <cfRule type="expression" dxfId="10" priority="17">
      <formula>$D$14&gt;=$S$33</formula>
    </cfRule>
  </conditionalFormatting>
  <conditionalFormatting sqref="C33:T34 C32:S32">
    <cfRule type="expression" dxfId="9" priority="16">
      <formula>$D$24="Anskaffelsespris"</formula>
    </cfRule>
  </conditionalFormatting>
  <conditionalFormatting sqref="D26">
    <cfRule type="expression" dxfId="8" priority="14">
      <formula>#REF!&lt;&gt;"Andet"</formula>
    </cfRule>
  </conditionalFormatting>
  <conditionalFormatting sqref="F17">
    <cfRule type="expression" dxfId="7" priority="12">
      <formula>$D$14&gt;=$F$18</formula>
    </cfRule>
  </conditionalFormatting>
  <conditionalFormatting sqref="G17">
    <cfRule type="expression" dxfId="6" priority="11">
      <formula>$D$14&gt;=$G$18</formula>
    </cfRule>
  </conditionalFormatting>
  <conditionalFormatting sqref="H17">
    <cfRule type="expression" dxfId="5" priority="10">
      <formula>$D$14&gt;=$H$18</formula>
    </cfRule>
  </conditionalFormatting>
  <conditionalFormatting sqref="I17">
    <cfRule type="expression" dxfId="4" priority="9">
      <formula>$D$14&gt;=$I$18</formula>
    </cfRule>
  </conditionalFormatting>
  <conditionalFormatting sqref="J17">
    <cfRule type="expression" dxfId="3" priority="8">
      <formula>$D$14&gt;=$J$18</formula>
    </cfRule>
  </conditionalFormatting>
  <conditionalFormatting sqref="K17">
    <cfRule type="expression" dxfId="2" priority="7">
      <formula>$D$14&gt;=$K$18</formula>
    </cfRule>
  </conditionalFormatting>
  <conditionalFormatting sqref="L17">
    <cfRule type="expression" dxfId="1" priority="6">
      <formula>$D$14&gt;=$L$18</formula>
    </cfRule>
  </conditionalFormatting>
  <conditionalFormatting sqref="M17">
    <cfRule type="expression" dxfId="0" priority="5">
      <formula>$D$14&gt;=$M$18</formula>
    </cfRule>
  </conditionalFormatting>
  <conditionalFormatting sqref="O7:O9">
    <cfRule type="iconSet" priority="2">
      <iconSet iconSet="3Symbols2">
        <cfvo type="percent" val="0"/>
        <cfvo type="num" val="-0.5"/>
        <cfvo type="num" val="0.5"/>
      </iconSet>
    </cfRule>
    <cfRule type="iconSet" priority="4">
      <iconSet iconSet="3Symbols2">
        <cfvo type="percent" val="0"/>
        <cfvo type="num" val="-0.5"/>
        <cfvo type="num" val="0.5"/>
      </iconSet>
    </cfRule>
  </conditionalFormatting>
  <conditionalFormatting sqref="J11">
    <cfRule type="iconSet" priority="1">
      <iconSet iconSet="3Symbols2">
        <cfvo type="percent" val="0"/>
        <cfvo type="num" val="-0.5"/>
        <cfvo type="num" val="0.5"/>
      </iconSet>
    </cfRule>
  </conditionalFormatting>
  <dataValidations count="1">
    <dataValidation type="list" allowBlank="1" showInputMessage="1" showErrorMessage="1" sqref="D24" xr:uid="{468C5167-A405-4BD4-A296-CD22026AA864}">
      <formula1>"Leasingaftale,Anskaffelsespris"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4608948-72E7-4CD5-899F-049DDCFB4193}">
          <x14:formula1>
            <xm:f>'Baggrundsdata for leasing'!$A$61:$A$62</xm:f>
          </x14:formula1>
          <xm:sqref>N7:N9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DE89C-FAE2-47EB-9C10-AAD685689784}">
  <dimension ref="A1:X34"/>
  <sheetViews>
    <sheetView topLeftCell="B1" workbookViewId="0">
      <selection activeCell="C3" sqref="C3"/>
    </sheetView>
  </sheetViews>
  <sheetFormatPr defaultColWidth="8.7265625" defaultRowHeight="14.5" x14ac:dyDescent="0.35"/>
  <cols>
    <col min="1" max="1" width="8.7265625" style="55"/>
    <col min="2" max="2" width="43.453125" style="55" customWidth="1"/>
    <col min="3" max="3" width="14.54296875" style="55" bestFit="1" customWidth="1"/>
    <col min="4" max="18" width="11.81640625" style="55" bestFit="1" customWidth="1"/>
    <col min="19" max="16384" width="8.7265625" style="55"/>
  </cols>
  <sheetData>
    <row r="1" spans="1:24" x14ac:dyDescent="0.35">
      <c r="A1" s="25"/>
      <c r="B1" s="119" t="s">
        <v>50</v>
      </c>
      <c r="C1" s="119"/>
      <c r="D1" s="119"/>
      <c r="E1" s="119"/>
      <c r="F1" s="119"/>
      <c r="G1" s="119"/>
      <c r="H1" s="119"/>
      <c r="I1" s="119"/>
      <c r="J1" s="119"/>
      <c r="K1" s="119"/>
      <c r="L1" s="119"/>
      <c r="M1" s="119"/>
      <c r="N1" s="119"/>
      <c r="O1" s="119"/>
      <c r="P1" s="119"/>
      <c r="Q1" s="119"/>
      <c r="R1" s="119"/>
      <c r="S1" s="119"/>
      <c r="T1" s="34"/>
      <c r="U1" s="35"/>
      <c r="V1" s="35"/>
      <c r="W1" s="35"/>
      <c r="X1" s="25"/>
    </row>
    <row r="2" spans="1:24" x14ac:dyDescent="0.35">
      <c r="A2" s="25"/>
      <c r="B2" s="119"/>
      <c r="C2" s="119"/>
      <c r="D2" s="119"/>
      <c r="E2" s="119"/>
      <c r="F2" s="119"/>
      <c r="G2" s="119"/>
      <c r="H2" s="119"/>
      <c r="I2" s="119"/>
      <c r="J2" s="119"/>
      <c r="K2" s="119"/>
      <c r="L2" s="119"/>
      <c r="M2" s="119"/>
      <c r="N2" s="119"/>
      <c r="O2" s="119"/>
      <c r="P2" s="119"/>
      <c r="Q2" s="119"/>
      <c r="R2" s="119"/>
      <c r="S2" s="119"/>
      <c r="T2" s="36"/>
      <c r="U2" s="36"/>
      <c r="V2" s="36"/>
      <c r="W2" s="36"/>
      <c r="X2" s="25"/>
    </row>
    <row r="3" spans="1:24" x14ac:dyDescent="0.35">
      <c r="A3" s="25"/>
      <c r="B3" s="42" t="s">
        <v>91</v>
      </c>
      <c r="C3" s="113"/>
      <c r="D3" s="39"/>
      <c r="E3" s="120" t="s">
        <v>49</v>
      </c>
      <c r="F3" s="120"/>
      <c r="G3" s="120"/>
      <c r="H3" s="39"/>
      <c r="I3" s="39"/>
      <c r="J3" s="39"/>
      <c r="K3" s="39"/>
      <c r="L3" s="39"/>
      <c r="M3" s="39"/>
      <c r="N3" s="39"/>
      <c r="O3" s="39"/>
      <c r="P3" s="39"/>
      <c r="Q3" s="39"/>
      <c r="R3" s="39"/>
      <c r="S3" s="121"/>
      <c r="T3" s="122"/>
      <c r="U3" s="122"/>
      <c r="V3" s="122"/>
      <c r="W3" s="122"/>
      <c r="X3" s="25"/>
    </row>
    <row r="4" spans="1:24" x14ac:dyDescent="0.35">
      <c r="A4" s="25"/>
      <c r="B4" s="39" t="s">
        <v>92</v>
      </c>
      <c r="C4" s="70"/>
      <c r="D4" s="39"/>
      <c r="E4" s="39"/>
      <c r="F4" s="39"/>
      <c r="G4" s="39"/>
      <c r="H4" s="39"/>
      <c r="I4" s="39"/>
      <c r="J4" s="39"/>
      <c r="K4" s="39"/>
      <c r="L4" s="39"/>
      <c r="M4" s="39"/>
      <c r="N4" s="39"/>
      <c r="O4" s="39"/>
      <c r="P4" s="39"/>
      <c r="Q4" s="39"/>
      <c r="R4" s="39"/>
      <c r="S4" s="121"/>
      <c r="T4" s="122"/>
      <c r="U4" s="122"/>
      <c r="V4" s="122"/>
      <c r="W4" s="122"/>
      <c r="X4" s="25"/>
    </row>
    <row r="5" spans="1:24" ht="18.75" customHeight="1" x14ac:dyDescent="0.35">
      <c r="A5" s="25"/>
      <c r="B5" s="39" t="s">
        <v>93</v>
      </c>
      <c r="C5" s="112">
        <f>C3-SUM(C9:R9)</f>
        <v>0</v>
      </c>
      <c r="D5" s="42"/>
      <c r="E5" s="39"/>
      <c r="F5" s="39"/>
      <c r="G5" s="39"/>
      <c r="H5" s="39"/>
      <c r="I5" s="39"/>
      <c r="J5" s="39"/>
      <c r="K5" s="39"/>
      <c r="L5" s="39"/>
      <c r="M5" s="39"/>
      <c r="N5" s="39"/>
      <c r="O5" s="39"/>
      <c r="P5" s="39"/>
      <c r="Q5" s="39"/>
      <c r="R5" s="39"/>
      <c r="S5" s="122"/>
      <c r="T5" s="122"/>
      <c r="U5" s="122"/>
      <c r="V5" s="122"/>
      <c r="W5" s="122"/>
      <c r="X5" s="25"/>
    </row>
    <row r="6" spans="1:24" ht="18.75" customHeight="1" x14ac:dyDescent="0.35">
      <c r="A6" s="25"/>
      <c r="B6" s="39"/>
      <c r="C6" s="39"/>
      <c r="D6" s="42"/>
      <c r="E6" s="39"/>
      <c r="F6" s="39"/>
      <c r="G6" s="39"/>
      <c r="H6" s="39"/>
      <c r="I6" s="39"/>
      <c r="J6" s="39"/>
      <c r="K6" s="39"/>
      <c r="L6" s="39"/>
      <c r="M6" s="39"/>
      <c r="N6" s="39"/>
      <c r="O6" s="39"/>
      <c r="P6" s="39"/>
      <c r="Q6" s="39"/>
      <c r="R6" s="39"/>
      <c r="S6" s="122"/>
      <c r="T6" s="122"/>
      <c r="U6" s="122"/>
      <c r="V6" s="122"/>
      <c r="W6" s="122"/>
      <c r="X6" s="25"/>
    </row>
    <row r="7" spans="1:24" ht="27.75" customHeight="1" x14ac:dyDescent="0.35">
      <c r="A7" s="25"/>
      <c r="B7" s="43" t="s">
        <v>1</v>
      </c>
      <c r="C7" s="39"/>
      <c r="D7" s="39"/>
      <c r="E7" s="39"/>
      <c r="F7" s="39"/>
      <c r="G7" s="39"/>
      <c r="H7" s="39"/>
      <c r="I7" s="39"/>
      <c r="J7" s="39"/>
      <c r="K7" s="39"/>
      <c r="L7" s="39"/>
      <c r="M7" s="39"/>
      <c r="N7" s="39"/>
      <c r="O7" s="39"/>
      <c r="P7" s="39"/>
      <c r="Q7" s="39"/>
      <c r="R7" s="39"/>
      <c r="S7" s="122"/>
      <c r="T7" s="122"/>
      <c r="U7" s="122"/>
      <c r="V7" s="122"/>
      <c r="W7" s="122"/>
      <c r="X7" s="25"/>
    </row>
    <row r="8" spans="1:24" x14ac:dyDescent="0.35">
      <c r="A8" s="25"/>
      <c r="B8" s="56" t="s">
        <v>94</v>
      </c>
      <c r="C8" s="57"/>
      <c r="D8" s="57"/>
      <c r="E8" s="57"/>
      <c r="F8" s="57"/>
      <c r="G8" s="57"/>
      <c r="H8" s="57"/>
      <c r="I8" s="57"/>
      <c r="J8" s="57"/>
      <c r="K8" s="57"/>
      <c r="L8" s="57"/>
      <c r="M8" s="57"/>
      <c r="N8" s="57"/>
      <c r="O8" s="57"/>
      <c r="P8" s="57"/>
      <c r="Q8" s="57"/>
      <c r="R8" s="57"/>
      <c r="S8" s="122"/>
      <c r="T8" s="122"/>
      <c r="U8" s="122"/>
      <c r="V8" s="122"/>
      <c r="W8" s="122"/>
      <c r="X8" s="25"/>
    </row>
    <row r="9" spans="1:24" x14ac:dyDescent="0.35">
      <c r="A9" s="25"/>
      <c r="B9" s="58" t="s">
        <v>95</v>
      </c>
      <c r="C9" s="59">
        <f>$C$4*C8</f>
        <v>0</v>
      </c>
      <c r="D9" s="59">
        <f t="shared" ref="D9:R9" si="0">$C$4*D8</f>
        <v>0</v>
      </c>
      <c r="E9" s="59">
        <f t="shared" si="0"/>
        <v>0</v>
      </c>
      <c r="F9" s="59">
        <f t="shared" si="0"/>
        <v>0</v>
      </c>
      <c r="G9" s="59">
        <f t="shared" si="0"/>
        <v>0</v>
      </c>
      <c r="H9" s="59">
        <f t="shared" si="0"/>
        <v>0</v>
      </c>
      <c r="I9" s="59">
        <f t="shared" si="0"/>
        <v>0</v>
      </c>
      <c r="J9" s="59">
        <f t="shared" si="0"/>
        <v>0</v>
      </c>
      <c r="K9" s="59">
        <f t="shared" si="0"/>
        <v>0</v>
      </c>
      <c r="L9" s="59">
        <f t="shared" si="0"/>
        <v>0</v>
      </c>
      <c r="M9" s="59">
        <f t="shared" si="0"/>
        <v>0</v>
      </c>
      <c r="N9" s="59">
        <f t="shared" si="0"/>
        <v>0</v>
      </c>
      <c r="O9" s="59">
        <f t="shared" si="0"/>
        <v>0</v>
      </c>
      <c r="P9" s="59">
        <f t="shared" si="0"/>
        <v>0</v>
      </c>
      <c r="Q9" s="59">
        <f t="shared" si="0"/>
        <v>0</v>
      </c>
      <c r="R9" s="60">
        <f t="shared" si="0"/>
        <v>0</v>
      </c>
      <c r="S9" s="122"/>
      <c r="T9" s="122"/>
      <c r="U9" s="122"/>
      <c r="V9" s="122"/>
      <c r="W9" s="122"/>
      <c r="X9" s="25"/>
    </row>
    <row r="10" spans="1:24" ht="15" thickBot="1" x14ac:dyDescent="0.4">
      <c r="A10" s="25"/>
      <c r="B10" s="61" t="s">
        <v>0</v>
      </c>
      <c r="C10" s="62">
        <v>0</v>
      </c>
      <c r="D10" s="62">
        <v>1</v>
      </c>
      <c r="E10" s="62">
        <v>2</v>
      </c>
      <c r="F10" s="62">
        <v>3</v>
      </c>
      <c r="G10" s="62">
        <v>4</v>
      </c>
      <c r="H10" s="62">
        <v>5</v>
      </c>
      <c r="I10" s="62">
        <v>6</v>
      </c>
      <c r="J10" s="62">
        <v>7</v>
      </c>
      <c r="K10" s="62">
        <v>8</v>
      </c>
      <c r="L10" s="62">
        <v>9</v>
      </c>
      <c r="M10" s="62">
        <v>10</v>
      </c>
      <c r="N10" s="62">
        <v>11</v>
      </c>
      <c r="O10" s="62">
        <v>12</v>
      </c>
      <c r="P10" s="62">
        <v>13</v>
      </c>
      <c r="Q10" s="62">
        <v>14</v>
      </c>
      <c r="R10" s="63">
        <v>15</v>
      </c>
      <c r="S10" s="122"/>
      <c r="T10" s="122"/>
      <c r="U10" s="122"/>
      <c r="V10" s="122"/>
      <c r="W10" s="122"/>
      <c r="X10" s="25"/>
    </row>
    <row r="11" spans="1:24" x14ac:dyDescent="0.35">
      <c r="A11" s="25"/>
      <c r="B11" s="64" t="s">
        <v>20</v>
      </c>
      <c r="C11" s="65">
        <f>C9</f>
        <v>0</v>
      </c>
      <c r="D11" s="124">
        <f>C11+D9</f>
        <v>0</v>
      </c>
      <c r="E11" s="124">
        <f t="shared" ref="E11:R11" si="1">D11+E9</f>
        <v>0</v>
      </c>
      <c r="F11" s="124">
        <f t="shared" si="1"/>
        <v>0</v>
      </c>
      <c r="G11" s="124">
        <f t="shared" si="1"/>
        <v>0</v>
      </c>
      <c r="H11" s="124">
        <f t="shared" si="1"/>
        <v>0</v>
      </c>
      <c r="I11" s="124">
        <f t="shared" si="1"/>
        <v>0</v>
      </c>
      <c r="J11" s="124">
        <f t="shared" si="1"/>
        <v>0</v>
      </c>
      <c r="K11" s="124">
        <f t="shared" si="1"/>
        <v>0</v>
      </c>
      <c r="L11" s="124">
        <f t="shared" si="1"/>
        <v>0</v>
      </c>
      <c r="M11" s="124">
        <f t="shared" si="1"/>
        <v>0</v>
      </c>
      <c r="N11" s="124">
        <f t="shared" si="1"/>
        <v>0</v>
      </c>
      <c r="O11" s="124">
        <f t="shared" si="1"/>
        <v>0</v>
      </c>
      <c r="P11" s="124">
        <f t="shared" si="1"/>
        <v>0</v>
      </c>
      <c r="Q11" s="124">
        <f t="shared" si="1"/>
        <v>0</v>
      </c>
      <c r="R11" s="124">
        <f t="shared" si="1"/>
        <v>0</v>
      </c>
      <c r="S11" s="66"/>
      <c r="T11" s="66"/>
      <c r="U11" s="66"/>
      <c r="V11" s="66"/>
      <c r="W11" s="66"/>
      <c r="X11" s="25"/>
    </row>
    <row r="12" spans="1:24" x14ac:dyDescent="0.35">
      <c r="A12" s="25"/>
      <c r="B12" s="25"/>
      <c r="C12" s="25"/>
      <c r="D12" s="25"/>
      <c r="E12" s="25"/>
      <c r="F12" s="25"/>
      <c r="G12" s="25"/>
      <c r="H12" s="25"/>
      <c r="I12" s="25"/>
      <c r="J12" s="25"/>
      <c r="K12" s="25"/>
      <c r="L12" s="25"/>
      <c r="M12" s="25"/>
      <c r="N12" s="25"/>
      <c r="O12" s="25"/>
      <c r="P12" s="25"/>
      <c r="Q12" s="25"/>
      <c r="R12" s="25"/>
      <c r="S12" s="25"/>
      <c r="T12" s="25"/>
      <c r="U12" s="25"/>
      <c r="V12" s="25"/>
      <c r="W12" s="25"/>
      <c r="X12" s="25"/>
    </row>
    <row r="13" spans="1:24" ht="17.5" x14ac:dyDescent="0.35">
      <c r="A13" s="25"/>
      <c r="B13" s="123"/>
      <c r="C13" s="123"/>
      <c r="D13" s="123"/>
      <c r="E13" s="123"/>
      <c r="F13" s="123"/>
      <c r="G13" s="123"/>
      <c r="H13" s="123"/>
      <c r="I13" s="123"/>
      <c r="J13" s="123"/>
      <c r="K13" s="123"/>
      <c r="L13" s="123"/>
      <c r="M13" s="123"/>
      <c r="N13" s="123"/>
      <c r="O13" s="123"/>
      <c r="P13" s="123"/>
      <c r="Q13" s="25"/>
      <c r="R13" s="28"/>
      <c r="S13" s="25"/>
      <c r="T13" s="25"/>
      <c r="U13" s="25"/>
      <c r="V13" s="25"/>
      <c r="W13" s="25"/>
      <c r="X13" s="25"/>
    </row>
    <row r="14" spans="1:24" x14ac:dyDescent="0.35">
      <c r="A14" s="25"/>
      <c r="B14" s="38"/>
      <c r="C14" s="38"/>
      <c r="D14" s="38"/>
      <c r="E14" s="38"/>
      <c r="F14" s="38"/>
      <c r="G14" s="38"/>
      <c r="H14" s="38"/>
      <c r="I14" s="38"/>
      <c r="J14" s="38"/>
      <c r="K14" s="38"/>
      <c r="L14" s="38"/>
      <c r="M14" s="38"/>
      <c r="N14" s="38"/>
      <c r="O14" s="38"/>
      <c r="P14" s="38"/>
      <c r="Q14" s="38"/>
      <c r="R14" s="38"/>
      <c r="S14" s="38"/>
      <c r="T14" s="38"/>
      <c r="U14" s="38"/>
      <c r="V14" s="38"/>
      <c r="W14" s="38"/>
      <c r="X14" s="38"/>
    </row>
    <row r="15" spans="1:24" x14ac:dyDescent="0.35">
      <c r="A15" s="25"/>
      <c r="B15" s="38"/>
      <c r="C15" s="38"/>
      <c r="D15" s="38"/>
      <c r="E15" s="38"/>
      <c r="F15" s="38"/>
      <c r="G15" s="38"/>
      <c r="H15" s="38"/>
      <c r="I15" s="38"/>
      <c r="J15" s="38"/>
      <c r="K15" s="38"/>
      <c r="L15" s="38"/>
      <c r="M15" s="38"/>
      <c r="N15" s="38"/>
      <c r="O15" s="38"/>
      <c r="P15" s="38"/>
      <c r="Q15" s="38"/>
      <c r="R15" s="38"/>
      <c r="S15" s="38"/>
      <c r="T15" s="38"/>
      <c r="U15" s="38"/>
      <c r="V15" s="38"/>
      <c r="W15" s="38"/>
      <c r="X15" s="38"/>
    </row>
    <row r="16" spans="1:24" x14ac:dyDescent="0.35">
      <c r="A16" s="25"/>
      <c r="B16" s="38"/>
      <c r="C16" s="38"/>
      <c r="D16" s="38"/>
      <c r="E16" s="38"/>
      <c r="F16" s="38"/>
      <c r="G16" s="38"/>
      <c r="H16" s="38"/>
      <c r="I16" s="38"/>
      <c r="J16" s="38"/>
      <c r="K16" s="38"/>
      <c r="L16" s="38"/>
      <c r="M16" s="38"/>
      <c r="N16" s="38"/>
      <c r="O16" s="38"/>
      <c r="P16" s="38"/>
      <c r="Q16" s="38"/>
      <c r="R16" s="38"/>
      <c r="S16" s="38"/>
      <c r="T16" s="38"/>
      <c r="U16" s="38"/>
      <c r="V16" s="38"/>
      <c r="W16" s="38"/>
      <c r="X16" s="38"/>
    </row>
    <row r="17" spans="1:24" x14ac:dyDescent="0.35">
      <c r="A17" s="25"/>
      <c r="B17" s="38"/>
      <c r="C17" s="38"/>
      <c r="D17" s="38"/>
      <c r="E17" s="38"/>
      <c r="F17" s="38"/>
      <c r="G17" s="38"/>
      <c r="H17" s="38"/>
      <c r="I17" s="38"/>
      <c r="J17" s="38"/>
      <c r="K17" s="38"/>
      <c r="L17" s="38"/>
      <c r="M17" s="38"/>
      <c r="N17" s="38"/>
      <c r="O17" s="38"/>
      <c r="P17" s="38"/>
      <c r="Q17" s="38"/>
      <c r="R17" s="38"/>
      <c r="S17" s="38"/>
      <c r="T17" s="38"/>
      <c r="U17" s="38"/>
      <c r="V17" s="38"/>
      <c r="W17" s="38"/>
      <c r="X17" s="38"/>
    </row>
    <row r="18" spans="1:24" x14ac:dyDescent="0.35">
      <c r="A18" s="25"/>
      <c r="B18" s="38"/>
      <c r="C18" s="38"/>
      <c r="D18" s="38"/>
      <c r="E18" s="38"/>
      <c r="F18" s="38"/>
      <c r="G18" s="38"/>
      <c r="H18" s="38"/>
      <c r="I18" s="38"/>
      <c r="J18" s="38"/>
      <c r="K18" s="38"/>
      <c r="L18" s="38"/>
      <c r="M18" s="38"/>
      <c r="N18" s="38"/>
      <c r="O18" s="38"/>
      <c r="P18" s="38"/>
      <c r="Q18" s="38"/>
      <c r="R18" s="38"/>
      <c r="S18" s="38"/>
      <c r="T18" s="38"/>
      <c r="U18" s="38"/>
      <c r="V18" s="38"/>
      <c r="W18" s="38"/>
      <c r="X18" s="38"/>
    </row>
    <row r="19" spans="1:24" x14ac:dyDescent="0.35">
      <c r="A19" s="25"/>
      <c r="B19" s="38"/>
      <c r="C19" s="38"/>
      <c r="D19" s="38"/>
      <c r="E19" s="38"/>
      <c r="F19" s="38"/>
      <c r="G19" s="38"/>
      <c r="H19" s="38"/>
      <c r="I19" s="38"/>
      <c r="J19" s="38"/>
      <c r="K19" s="38"/>
      <c r="L19" s="38"/>
      <c r="M19" s="38"/>
      <c r="N19" s="38"/>
      <c r="O19" s="38"/>
      <c r="P19" s="38"/>
      <c r="Q19" s="38"/>
      <c r="R19" s="38"/>
      <c r="S19" s="38"/>
      <c r="T19" s="38"/>
      <c r="U19" s="38"/>
      <c r="V19" s="38"/>
      <c r="W19" s="38"/>
      <c r="X19" s="38"/>
    </row>
    <row r="20" spans="1:24" x14ac:dyDescent="0.35">
      <c r="A20" s="25"/>
      <c r="B20" s="38"/>
      <c r="C20" s="38"/>
      <c r="D20" s="38"/>
      <c r="E20" s="38"/>
      <c r="F20" s="38"/>
      <c r="G20" s="38"/>
      <c r="H20" s="38"/>
      <c r="I20" s="38"/>
      <c r="J20" s="38"/>
      <c r="K20" s="38"/>
      <c r="L20" s="38"/>
      <c r="M20" s="38"/>
      <c r="N20" s="38"/>
      <c r="O20" s="38"/>
      <c r="P20" s="38"/>
      <c r="Q20" s="38"/>
      <c r="R20" s="38"/>
      <c r="S20" s="38"/>
      <c r="T20" s="38"/>
      <c r="U20" s="38"/>
      <c r="V20" s="38"/>
      <c r="W20" s="38"/>
      <c r="X20" s="38"/>
    </row>
    <row r="21" spans="1:24" x14ac:dyDescent="0.35">
      <c r="A21" s="25"/>
      <c r="B21" s="38"/>
      <c r="C21" s="38"/>
      <c r="D21" s="38"/>
      <c r="E21" s="38"/>
      <c r="F21" s="38"/>
      <c r="G21" s="38"/>
      <c r="H21" s="38"/>
      <c r="I21" s="38"/>
      <c r="J21" s="38"/>
      <c r="K21" s="38"/>
      <c r="L21" s="38"/>
      <c r="M21" s="38"/>
      <c r="N21" s="38"/>
      <c r="O21" s="38"/>
      <c r="P21" s="38"/>
      <c r="Q21" s="38"/>
      <c r="R21" s="38"/>
      <c r="S21" s="38"/>
      <c r="T21" s="38"/>
      <c r="U21" s="38"/>
      <c r="V21" s="38"/>
      <c r="W21" s="38"/>
      <c r="X21" s="38"/>
    </row>
    <row r="22" spans="1:24" x14ac:dyDescent="0.35">
      <c r="A22" s="25"/>
      <c r="B22" s="38"/>
      <c r="C22" s="38"/>
      <c r="D22" s="38"/>
      <c r="E22" s="38"/>
      <c r="F22" s="38"/>
      <c r="G22" s="38"/>
      <c r="H22" s="38"/>
      <c r="I22" s="38"/>
      <c r="J22" s="38"/>
      <c r="K22" s="38"/>
      <c r="L22" s="38"/>
      <c r="M22" s="38"/>
      <c r="N22" s="38"/>
      <c r="O22" s="38"/>
      <c r="P22" s="38"/>
      <c r="Q22" s="38"/>
      <c r="R22" s="38"/>
      <c r="S22" s="38"/>
      <c r="T22" s="38"/>
      <c r="U22" s="38"/>
      <c r="V22" s="38"/>
      <c r="W22" s="38"/>
      <c r="X22" s="38"/>
    </row>
    <row r="23" spans="1:24" x14ac:dyDescent="0.35">
      <c r="A23" s="25"/>
      <c r="B23" s="38"/>
      <c r="C23" s="38"/>
      <c r="D23" s="38"/>
      <c r="E23" s="38"/>
      <c r="F23" s="38"/>
      <c r="G23" s="38"/>
      <c r="H23" s="38"/>
      <c r="I23" s="38"/>
      <c r="J23" s="38"/>
      <c r="K23" s="38"/>
      <c r="L23" s="38"/>
      <c r="M23" s="38"/>
      <c r="N23" s="38"/>
      <c r="O23" s="38"/>
      <c r="P23" s="38"/>
      <c r="Q23" s="38"/>
      <c r="R23" s="38"/>
      <c r="S23" s="38"/>
      <c r="T23" s="38"/>
      <c r="U23" s="38"/>
      <c r="V23" s="38"/>
      <c r="W23" s="38"/>
      <c r="X23" s="38"/>
    </row>
    <row r="24" spans="1:24" x14ac:dyDescent="0.35">
      <c r="A24" s="25"/>
      <c r="B24" s="38"/>
      <c r="C24" s="38"/>
      <c r="D24" s="38"/>
      <c r="E24" s="38"/>
      <c r="F24" s="38"/>
      <c r="G24" s="38"/>
      <c r="H24" s="38"/>
      <c r="I24" s="38"/>
      <c r="J24" s="38"/>
      <c r="K24" s="38"/>
      <c r="L24" s="38"/>
      <c r="M24" s="38"/>
      <c r="N24" s="38"/>
      <c r="O24" s="38"/>
      <c r="P24" s="38"/>
      <c r="Q24" s="38"/>
      <c r="R24" s="38"/>
      <c r="S24" s="38"/>
      <c r="T24" s="38"/>
      <c r="U24" s="38"/>
      <c r="V24" s="38"/>
      <c r="W24" s="38"/>
      <c r="X24" s="38"/>
    </row>
    <row r="25" spans="1:24" x14ac:dyDescent="0.35">
      <c r="A25" s="25"/>
      <c r="B25" s="25"/>
      <c r="C25" s="25"/>
      <c r="D25" s="25"/>
      <c r="E25" s="25"/>
      <c r="F25" s="25"/>
      <c r="G25" s="25"/>
      <c r="H25" s="25"/>
      <c r="I25" s="25"/>
      <c r="J25" s="25"/>
      <c r="K25" s="25"/>
      <c r="L25" s="25"/>
      <c r="M25" s="25"/>
      <c r="N25" s="25"/>
      <c r="O25" s="25"/>
      <c r="P25" s="25"/>
      <c r="Q25" s="25"/>
      <c r="R25" s="25"/>
      <c r="S25" s="25"/>
      <c r="T25" s="25"/>
      <c r="U25" s="25"/>
      <c r="V25" s="25"/>
      <c r="W25" s="25"/>
      <c r="X25" s="25"/>
    </row>
    <row r="26" spans="1:24" ht="17.5" x14ac:dyDescent="0.35">
      <c r="A26" s="25"/>
      <c r="B26" s="123"/>
      <c r="C26" s="123"/>
      <c r="D26" s="123"/>
      <c r="E26" s="123"/>
      <c r="F26" s="123"/>
      <c r="G26" s="123"/>
      <c r="H26" s="123"/>
      <c r="I26" s="123"/>
      <c r="J26" s="123"/>
      <c r="K26" s="123"/>
      <c r="L26" s="123"/>
      <c r="M26" s="123"/>
      <c r="N26" s="123"/>
      <c r="O26" s="123"/>
      <c r="P26" s="123"/>
      <c r="Q26" s="25"/>
      <c r="R26" s="25"/>
      <c r="S26" s="25"/>
      <c r="T26" s="25"/>
      <c r="U26" s="25"/>
      <c r="V26" s="25"/>
      <c r="W26" s="25"/>
      <c r="X26" s="25"/>
    </row>
    <row r="27" spans="1:24" x14ac:dyDescent="0.35">
      <c r="A27" s="25"/>
      <c r="B27" s="38"/>
      <c r="C27" s="38"/>
      <c r="D27" s="38"/>
      <c r="E27" s="38"/>
      <c r="F27" s="38"/>
      <c r="G27" s="38"/>
      <c r="H27" s="38"/>
      <c r="I27" s="38"/>
      <c r="J27" s="38"/>
      <c r="K27" s="38"/>
      <c r="L27" s="38"/>
      <c r="M27" s="38"/>
      <c r="N27" s="38"/>
      <c r="O27" s="38"/>
      <c r="P27" s="38"/>
      <c r="Q27" s="38"/>
      <c r="R27" s="38"/>
      <c r="S27" s="38"/>
      <c r="T27" s="38"/>
      <c r="U27" s="38"/>
      <c r="V27" s="38"/>
      <c r="W27" s="38"/>
      <c r="X27" s="38"/>
    </row>
    <row r="28" spans="1:24" x14ac:dyDescent="0.35">
      <c r="A28" s="25"/>
      <c r="B28" s="38"/>
      <c r="C28" s="38"/>
      <c r="D28" s="38"/>
      <c r="E28" s="38"/>
      <c r="F28" s="38"/>
      <c r="G28" s="38"/>
      <c r="H28" s="38"/>
      <c r="I28" s="38"/>
      <c r="J28" s="38"/>
      <c r="K28" s="38"/>
      <c r="L28" s="38"/>
      <c r="M28" s="38"/>
      <c r="N28" s="38"/>
      <c r="O28" s="38"/>
      <c r="P28" s="38"/>
      <c r="Q28" s="38"/>
      <c r="R28" s="38"/>
      <c r="S28" s="38"/>
      <c r="T28" s="38"/>
      <c r="U28" s="38"/>
      <c r="V28" s="38"/>
      <c r="W28" s="38"/>
      <c r="X28" s="38"/>
    </row>
    <row r="29" spans="1:24" x14ac:dyDescent="0.35">
      <c r="A29" s="25"/>
      <c r="B29" s="38"/>
      <c r="C29" s="38"/>
      <c r="D29" s="38"/>
      <c r="E29" s="38"/>
      <c r="F29" s="38"/>
      <c r="G29" s="38"/>
      <c r="H29" s="38"/>
      <c r="I29" s="38"/>
      <c r="J29" s="38"/>
      <c r="K29" s="38"/>
      <c r="L29" s="38"/>
      <c r="M29" s="38"/>
      <c r="N29" s="38"/>
      <c r="O29" s="38"/>
      <c r="P29" s="38"/>
      <c r="Q29" s="38"/>
      <c r="R29" s="38"/>
      <c r="S29" s="38"/>
      <c r="T29" s="38"/>
      <c r="U29" s="38"/>
      <c r="V29" s="38"/>
      <c r="W29" s="38"/>
      <c r="X29" s="38"/>
    </row>
    <row r="30" spans="1:24" x14ac:dyDescent="0.35">
      <c r="A30" s="25"/>
      <c r="B30" s="38"/>
      <c r="C30" s="38"/>
      <c r="D30" s="38"/>
      <c r="E30" s="38"/>
      <c r="F30" s="38"/>
      <c r="G30" s="38"/>
      <c r="H30" s="38"/>
      <c r="I30" s="38"/>
      <c r="J30" s="38"/>
      <c r="K30" s="38"/>
      <c r="L30" s="38"/>
      <c r="M30" s="38"/>
      <c r="N30" s="38"/>
      <c r="O30" s="38"/>
      <c r="P30" s="38"/>
      <c r="Q30" s="38"/>
      <c r="R30" s="38"/>
      <c r="S30" s="38"/>
      <c r="T30" s="38"/>
      <c r="U30" s="38"/>
      <c r="V30" s="38"/>
      <c r="W30" s="38"/>
      <c r="X30" s="38"/>
    </row>
    <row r="31" spans="1:24" x14ac:dyDescent="0.35">
      <c r="A31" s="25"/>
      <c r="B31" s="38"/>
      <c r="C31" s="38"/>
      <c r="D31" s="38"/>
      <c r="E31" s="38"/>
      <c r="F31" s="38"/>
      <c r="G31" s="38"/>
      <c r="H31" s="38"/>
      <c r="I31" s="38"/>
      <c r="J31" s="38"/>
      <c r="K31" s="38"/>
      <c r="L31" s="38"/>
      <c r="M31" s="38"/>
      <c r="N31" s="38"/>
      <c r="O31" s="38"/>
      <c r="P31" s="38"/>
      <c r="Q31" s="38"/>
      <c r="R31" s="38"/>
      <c r="S31" s="38"/>
      <c r="T31" s="38"/>
      <c r="U31" s="38"/>
      <c r="V31" s="38"/>
      <c r="W31" s="38"/>
      <c r="X31" s="38"/>
    </row>
    <row r="32" spans="1:24" x14ac:dyDescent="0.35">
      <c r="A32" s="25"/>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35">
      <c r="A33" s="25"/>
      <c r="B33" s="25"/>
      <c r="C33" s="25"/>
      <c r="D33" s="25"/>
      <c r="E33" s="25"/>
      <c r="F33" s="25"/>
      <c r="G33" s="25"/>
      <c r="H33" s="25"/>
      <c r="I33" s="25"/>
      <c r="J33" s="25"/>
      <c r="K33" s="25"/>
      <c r="L33" s="25"/>
      <c r="M33" s="25"/>
      <c r="N33" s="25"/>
      <c r="O33" s="25"/>
      <c r="P33" s="25"/>
      <c r="Q33" s="25"/>
      <c r="R33" s="25"/>
      <c r="S33" s="25"/>
      <c r="T33" s="25"/>
      <c r="U33" s="25"/>
      <c r="V33" s="25"/>
      <c r="W33" s="25"/>
      <c r="X33" s="25"/>
    </row>
    <row r="34" spans="1:24" x14ac:dyDescent="0.35">
      <c r="A34" s="25"/>
      <c r="B34" s="25"/>
      <c r="C34" s="25"/>
      <c r="D34" s="25"/>
      <c r="E34" s="25"/>
      <c r="F34" s="25"/>
      <c r="G34" s="25"/>
      <c r="H34" s="25"/>
      <c r="I34" s="25"/>
      <c r="J34" s="25"/>
      <c r="K34" s="25"/>
      <c r="L34" s="25"/>
      <c r="M34" s="25"/>
      <c r="N34" s="25"/>
      <c r="O34" s="25"/>
      <c r="P34" s="25"/>
      <c r="Q34" s="25"/>
      <c r="R34" s="25"/>
      <c r="S34" s="25"/>
      <c r="T34" s="25"/>
      <c r="U34" s="25"/>
      <c r="V34" s="25"/>
      <c r="W34" s="25"/>
      <c r="X34" s="25"/>
    </row>
  </sheetData>
  <sheetProtection algorithmName="SHA-512" hashValue="ct2GiPLpjsd7ES5/rYkPoyCpG/DwMIVQWLJbjxsYAVsyTQWcZTSiSCHexwmOlCKbjhhlVnmleNGRvc2NtHNhog==" saltValue="Bvf+LO8kklnf5yamChsFpA==" spinCount="100000" sheet="1" objects="1" scenarios="1"/>
  <mergeCells count="5">
    <mergeCell ref="B1:S2"/>
    <mergeCell ref="E3:G3"/>
    <mergeCell ref="S3:W10"/>
    <mergeCell ref="B13:P13"/>
    <mergeCell ref="B26:P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G62"/>
  <sheetViews>
    <sheetView topLeftCell="A39" workbookViewId="0">
      <selection activeCell="B50" sqref="B50"/>
    </sheetView>
  </sheetViews>
  <sheetFormatPr defaultRowHeight="14.5" x14ac:dyDescent="0.35"/>
  <cols>
    <col min="1" max="1" width="37.7265625" bestFit="1" customWidth="1"/>
    <col min="2" max="2" width="11" bestFit="1" customWidth="1"/>
    <col min="4" max="4" width="12.81640625" bestFit="1" customWidth="1"/>
    <col min="6" max="6" width="16.26953125" bestFit="1" customWidth="1"/>
  </cols>
  <sheetData>
    <row r="4" spans="1:7" x14ac:dyDescent="0.35">
      <c r="A4" t="s">
        <v>12</v>
      </c>
    </row>
    <row r="6" spans="1:7" x14ac:dyDescent="0.35">
      <c r="A6" t="s">
        <v>4</v>
      </c>
      <c r="B6" s="22">
        <v>3.5000000000000003E-2</v>
      </c>
    </row>
    <row r="9" spans="1:7" x14ac:dyDescent="0.35">
      <c r="G9" s="23"/>
    </row>
    <row r="10" spans="1:7" x14ac:dyDescent="0.35">
      <c r="A10" t="s">
        <v>5</v>
      </c>
    </row>
    <row r="11" spans="1:7" x14ac:dyDescent="0.35">
      <c r="B11" t="s">
        <v>6</v>
      </c>
    </row>
    <row r="12" spans="1:7" x14ac:dyDescent="0.35">
      <c r="B12" t="s">
        <v>7</v>
      </c>
    </row>
    <row r="16" spans="1:7" x14ac:dyDescent="0.35">
      <c r="A16" t="s">
        <v>13</v>
      </c>
    </row>
    <row r="17" spans="1:6" x14ac:dyDescent="0.35">
      <c r="B17" t="s">
        <v>15</v>
      </c>
      <c r="C17" t="s">
        <v>14</v>
      </c>
    </row>
    <row r="18" spans="1:6" x14ac:dyDescent="0.35">
      <c r="A18" t="s">
        <v>30</v>
      </c>
      <c r="B18">
        <f>0.06*7.45*10^3</f>
        <v>447</v>
      </c>
      <c r="C18" t="s">
        <v>39</v>
      </c>
    </row>
    <row r="19" spans="1:6" x14ac:dyDescent="0.35">
      <c r="B19">
        <v>0.06</v>
      </c>
      <c r="C19" t="s">
        <v>25</v>
      </c>
    </row>
    <row r="20" spans="1:6" x14ac:dyDescent="0.35">
      <c r="A20" t="s">
        <v>40</v>
      </c>
      <c r="B20">
        <f>B18*'1.Konvertering energioptimering'!D31*1.5*B21</f>
        <v>0</v>
      </c>
      <c r="C20" t="s">
        <v>41</v>
      </c>
    </row>
    <row r="21" spans="1:6" x14ac:dyDescent="0.35">
      <c r="A21" t="s">
        <v>35</v>
      </c>
      <c r="B21">
        <v>4</v>
      </c>
    </row>
    <row r="23" spans="1:6" x14ac:dyDescent="0.35">
      <c r="A23" t="s">
        <v>16</v>
      </c>
    </row>
    <row r="24" spans="1:6" x14ac:dyDescent="0.35">
      <c r="A24" t="s">
        <v>17</v>
      </c>
      <c r="B24" s="23">
        <v>0.3</v>
      </c>
    </row>
    <row r="25" spans="1:6" x14ac:dyDescent="0.35">
      <c r="A25" t="s">
        <v>18</v>
      </c>
      <c r="B25" s="23">
        <v>0.4</v>
      </c>
    </row>
    <row r="26" spans="1:6" x14ac:dyDescent="0.35">
      <c r="A26" t="s">
        <v>19</v>
      </c>
      <c r="B26" s="23">
        <v>0.5</v>
      </c>
    </row>
    <row r="31" spans="1:6" x14ac:dyDescent="0.35">
      <c r="A31" t="s">
        <v>9</v>
      </c>
    </row>
    <row r="32" spans="1:6" x14ac:dyDescent="0.35">
      <c r="B32" t="s">
        <v>22</v>
      </c>
      <c r="D32" t="s">
        <v>21</v>
      </c>
      <c r="F32" t="s">
        <v>11</v>
      </c>
    </row>
    <row r="33" spans="1:6" x14ac:dyDescent="0.35">
      <c r="A33" t="s">
        <v>31</v>
      </c>
      <c r="B33">
        <f>SUM('1.Konvertering energioptimering'!D41:S41)</f>
        <v>0</v>
      </c>
      <c r="D33" t="e">
        <f>('1.Konvertering energioptimering'!D31*B18*B21)/'1.Konvertering energioptimering'!D15*'1.Konvertering energioptimering'!D17</f>
        <v>#DIV/0!</v>
      </c>
      <c r="F33" s="24" t="e">
        <f>'1.Konvertering energioptimering'!D33/'1.Konvertering energioptimering'!D15*'1.Konvertering energioptimering'!D17</f>
        <v>#DIV/0!</v>
      </c>
    </row>
    <row r="34" spans="1:6" x14ac:dyDescent="0.35">
      <c r="A34" t="s">
        <v>34</v>
      </c>
      <c r="B34">
        <f>'1.Konvertering energioptimering'!D21-'1.Konvertering energioptimering'!D41</f>
        <v>0</v>
      </c>
      <c r="D34" s="24" t="e">
        <f>'1.Konvertering energioptimering'!D21-'1.Konvertering energioptimering'!#REF!*'Baggrundsdata for leasing'!B18*10^-3/'1.Konvertering energioptimering'!D15*'1.Konvertering energioptimering'!D21</f>
        <v>#REF!</v>
      </c>
      <c r="F34" t="e">
        <f>'1.Konvertering energioptimering'!D21-'1.Konvertering energioptimering'!D21*'1.Konvertering energioptimering'!D33/'1.Konvertering energioptimering'!D15</f>
        <v>#DIV/0!</v>
      </c>
    </row>
    <row r="39" spans="1:6" x14ac:dyDescent="0.35">
      <c r="A39" t="s">
        <v>36</v>
      </c>
    </row>
    <row r="41" spans="1:6" x14ac:dyDescent="0.35">
      <c r="A41" t="s">
        <v>37</v>
      </c>
      <c r="B41" s="23">
        <v>0.18</v>
      </c>
    </row>
    <row r="42" spans="1:6" x14ac:dyDescent="0.35">
      <c r="A42" t="s">
        <v>38</v>
      </c>
      <c r="B42" s="22">
        <v>3.5000000000000003E-2</v>
      </c>
    </row>
    <row r="46" spans="1:6" x14ac:dyDescent="0.35">
      <c r="A46" t="s">
        <v>83</v>
      </c>
    </row>
    <row r="48" spans="1:6" x14ac:dyDescent="0.35">
      <c r="A48" t="s">
        <v>84</v>
      </c>
      <c r="B48" s="24" t="e">
        <f>'3. Færger'!D26/'3. Færger'!D13*'3. Færger'!D15</f>
        <v>#DIV/0!</v>
      </c>
    </row>
    <row r="49" spans="1:2" x14ac:dyDescent="0.35">
      <c r="A49" t="s">
        <v>85</v>
      </c>
      <c r="B49">
        <f>SUM('3. Færger'!D34:S34)</f>
        <v>0</v>
      </c>
    </row>
    <row r="60" spans="1:2" x14ac:dyDescent="0.35">
      <c r="A60" t="s">
        <v>58</v>
      </c>
    </row>
    <row r="61" spans="1:2" x14ac:dyDescent="0.35">
      <c r="A61" t="s">
        <v>59</v>
      </c>
    </row>
    <row r="62" spans="1:2" x14ac:dyDescent="0.35">
      <c r="A62" t="s">
        <v>60</v>
      </c>
    </row>
  </sheetData>
  <sheetProtection algorithmName="SHA-512" hashValue="+k00FNWAvdO1ke4xZpoyiZVpx3mRq5DnvsZkn8SVLaYQOEdbzs4fsQkd8yL7ACb81kPNheav3o/c0/Rm1qrmjA==" saltValue="tkkba+DZ0yfaED6GzkvVy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Information</vt:lpstr>
      <vt:lpstr>1.Konvertering energioptimering</vt:lpstr>
      <vt:lpstr>2. Varmepumper</vt:lpstr>
      <vt:lpstr>3. Færger</vt:lpstr>
      <vt:lpstr>Udbetalingsfanen</vt:lpstr>
      <vt:lpstr>Baggrundsdata for leasing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Regitze Jørgensen</dc:creator>
  <cp:lastModifiedBy>Martha Regitze Jørgensen</cp:lastModifiedBy>
  <dcterms:created xsi:type="dcterms:W3CDTF">2025-01-14T06:46:08Z</dcterms:created>
  <dcterms:modified xsi:type="dcterms:W3CDTF">2025-02-17T07:43:13Z</dcterms:modified>
</cp:coreProperties>
</file>