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filterPrivacy="1" codeName="Denne_projektmappe"/>
  <xr:revisionPtr revIDLastSave="0" documentId="13_ncr:1_{99DB726E-9AE5-4CD7-8B93-EA6221C47C1A}" xr6:coauthVersionLast="36" xr6:coauthVersionMax="36" xr10:uidLastSave="{00000000-0000-0000-0000-000000000000}"/>
  <workbookProtection workbookAlgorithmName="SHA-512" workbookHashValue="ZNEk4eQo+jQYmsySvYCrI1NcmCvBONV8jLZbC2NwU8nhOTPlXFFSMHW/IGYRUyCPKqXvnGgVHL0LvQqqv/Mkhw==" workbookSaltValue="MhCXL1xR7MeVH5JVOHSIfw==" workbookSpinCount="100000" lockStructure="1"/>
  <bookViews>
    <workbookView visibility="hidden" xWindow="-28800" yWindow="-120" windowWidth="29040" windowHeight="15720" firstSheet="1" activeTab="3" xr2:uid="{00000000-000D-0000-FFFF-FFFF00000000}"/>
    <workbookView xWindow="0" yWindow="0" windowWidth="28800" windowHeight="11505" activeTab="4" xr2:uid="{00000000-000D-0000-FFFF-FFFF01000000}"/>
  </bookViews>
  <sheets>
    <sheet name="Forside" sheetId="36" r:id="rId1"/>
    <sheet name="Beskrivelse" sheetId="8" r:id="rId2"/>
    <sheet name="Trin-for-trin guide" sheetId="39" r:id="rId3"/>
    <sheet name="Energimærke før sep 2021" sheetId="35" r:id="rId4"/>
    <sheet name="Energimærke efter sep 2021" sheetId="34" r:id="rId5"/>
    <sheet name="Tiltag 4" sheetId="33" state="hidden" r:id="rId6"/>
    <sheet name="Nøgletal" sheetId="9" state="hidden" r:id="rId7"/>
  </sheets>
  <externalReferences>
    <externalReference r:id="rId8"/>
  </externalReferences>
  <definedNames>
    <definedName name="_ftn1" localSheetId="6">Nøgletal!#REF!</definedName>
    <definedName name="_ftnref1" localSheetId="6">Nøgletal!#REF!</definedName>
    <definedName name="Boks" localSheetId="4">'Energimærke efter sep 2021'!$P$3</definedName>
    <definedName name="Boks" localSheetId="3">'Energimærke før sep 2021'!$P$3</definedName>
    <definedName name="Boks" localSheetId="0">#REF!</definedName>
    <definedName name="Boks" localSheetId="2">#REF!</definedName>
    <definedName name="Boks">#REF!</definedName>
    <definedName name="Boks1">'Energimærke før sep 2021'!$P$4</definedName>
    <definedName name="Boks2">'Energimærke før sep 2021'!$P$5</definedName>
    <definedName name="Boks3">'Energimærke før sep 2021'!$P$6</definedName>
    <definedName name="Boks4">'Energimærke før sep 2021'!$P$9</definedName>
    <definedName name="Boks4444" localSheetId="2">#REF!</definedName>
    <definedName name="Boks4444">#REF!</definedName>
    <definedName name="Boks5">'Energimærke efter sep 2021'!$P$4</definedName>
    <definedName name="Boks77">'Energimærke før sep 2021'!$H$33:$L$47</definedName>
    <definedName name="Branche" localSheetId="4">#REF!</definedName>
    <definedName name="Branche" localSheetId="3">#REF!</definedName>
    <definedName name="Branche" localSheetId="0">#REF!</definedName>
    <definedName name="Branche" localSheetId="2">#REF!</definedName>
    <definedName name="Branche">#REF!</definedName>
    <definedName name="Dok" localSheetId="4">'Energimærke efter sep 2021'!$P$9</definedName>
    <definedName name="Dok" localSheetId="3">'Energimærke før sep 2021'!$P$8</definedName>
    <definedName name="Dok" localSheetId="0">#REF!</definedName>
    <definedName name="Dok" localSheetId="2">#REF!</definedName>
    <definedName name="Dok">#REF!</definedName>
    <definedName name="FELT" localSheetId="3">'Energimærke før sep 2021'!#REF!</definedName>
    <definedName name="FELT">'Energimærke efter sep 2021'!#REF!</definedName>
    <definedName name="Kedelliste" localSheetId="4">#REF!</definedName>
    <definedName name="Kedelliste" localSheetId="3">#REF!</definedName>
    <definedName name="Kedelliste" localSheetId="0">#REF!</definedName>
    <definedName name="Kedelliste" localSheetId="2">#REF!</definedName>
    <definedName name="Kedelliste">#REF!</definedName>
    <definedName name="Manuel" localSheetId="4">#REF!</definedName>
    <definedName name="Manuel" localSheetId="3">#REF!</definedName>
    <definedName name="Manuel" localSheetId="0">#REF!</definedName>
    <definedName name="Manuel" localSheetId="2">#REF!</definedName>
    <definedName name="Manuel">#REF!</definedName>
    <definedName name="Procesenergi" localSheetId="4">#REF!</definedName>
    <definedName name="Procesenergi" localSheetId="3">#REF!</definedName>
    <definedName name="Procesenergi" localSheetId="0">#REF!</definedName>
    <definedName name="Procesenergi" localSheetId="2">#REF!</definedName>
    <definedName name="Procesenergi">#REF!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0" i="35" l="1"/>
  <c r="L8" i="35" l="1"/>
  <c r="D17" i="35"/>
  <c r="N3" i="39" l="1"/>
  <c r="B2" i="39"/>
  <c r="B2" i="8" l="1"/>
  <c r="P16" i="35" l="1"/>
  <c r="P15" i="34" l="1"/>
  <c r="Q16" i="35" l="1"/>
  <c r="Q15" i="34"/>
  <c r="D16" i="34"/>
  <c r="O15" i="34" l="1"/>
  <c r="P42" i="34"/>
  <c r="R15" i="35" l="1"/>
  <c r="P15" i="35" s="1"/>
  <c r="O16" i="35"/>
  <c r="C17" i="34"/>
  <c r="C18" i="35"/>
  <c r="O15" i="35" l="1"/>
  <c r="L8" i="34" l="1"/>
  <c r="L9" i="34"/>
  <c r="F11" i="34" l="1"/>
  <c r="N3" i="8"/>
  <c r="J3" i="35" l="1"/>
  <c r="J3" i="34"/>
  <c r="O53" i="34"/>
  <c r="O57" i="35"/>
  <c r="O18" i="35" l="1"/>
  <c r="P41" i="35"/>
  <c r="P40" i="35"/>
  <c r="Q29" i="35"/>
  <c r="Q30" i="35" s="1"/>
  <c r="P29" i="35"/>
  <c r="P30" i="35" s="1"/>
  <c r="O29" i="35"/>
  <c r="O30" i="35" s="1"/>
  <c r="C23" i="35"/>
  <c r="E16" i="35"/>
  <c r="L9" i="35"/>
  <c r="F12" i="35" s="1"/>
  <c r="P43" i="34"/>
  <c r="R14" i="34"/>
  <c r="E27" i="35" l="1"/>
  <c r="P42" i="35"/>
  <c r="P43" i="35" s="1"/>
  <c r="S52" i="35"/>
  <c r="S55" i="35"/>
  <c r="Q57" i="35" s="1"/>
  <c r="P14" i="34"/>
  <c r="O14" i="34"/>
  <c r="S15" i="35"/>
  <c r="B12" i="35"/>
  <c r="C22" i="34"/>
  <c r="E15" i="34"/>
  <c r="S14" i="34"/>
  <c r="D32" i="35" l="1"/>
  <c r="P28" i="34"/>
  <c r="P29" i="34" s="1"/>
  <c r="Q28" i="34"/>
  <c r="O28" i="34"/>
  <c r="O29" i="34" s="1"/>
  <c r="O17" i="34"/>
  <c r="Q53" i="34" l="1"/>
  <c r="Q29" i="34"/>
  <c r="E26" i="34" l="1"/>
  <c r="D31" i="34" s="1"/>
  <c r="D32" i="34" s="1"/>
  <c r="S51" i="34"/>
  <c r="B11" i="34"/>
  <c r="D37" i="34" l="1"/>
  <c r="D40" i="34"/>
  <c r="D38" i="34" s="1"/>
  <c r="D33" i="35"/>
  <c r="D41" i="35" l="1"/>
  <c r="D38" i="35"/>
  <c r="C14" i="9" l="1"/>
  <c r="C17" i="9" l="1"/>
  <c r="C20" i="9"/>
  <c r="C21" i="9"/>
  <c r="C23" i="9"/>
  <c r="C26" i="9"/>
  <c r="C16" i="9"/>
  <c r="C24" i="9"/>
  <c r="C22" i="9"/>
  <c r="C15" i="9"/>
  <c r="C25" i="9"/>
  <c r="C18" i="9"/>
  <c r="C19" i="9"/>
  <c r="C27" i="9" l="1"/>
  <c r="E21" i="33"/>
  <c r="G24" i="33"/>
  <c r="I20" i="33"/>
  <c r="I22" i="33"/>
  <c r="I23" i="33"/>
  <c r="I40" i="33"/>
  <c r="U32" i="33"/>
  <c r="C28" i="9" l="1"/>
  <c r="C29" i="9" s="1"/>
  <c r="C20" i="33"/>
  <c r="O16" i="33" l="1"/>
  <c r="I21" i="33" l="1"/>
  <c r="I24" i="33" s="1"/>
  <c r="O17" i="33" s="1"/>
  <c r="O19" i="33" l="1"/>
  <c r="R8" i="33" l="1"/>
  <c r="R10" i="33"/>
  <c r="R11" i="33"/>
  <c r="R9" i="33"/>
  <c r="J13" i="33" l="1"/>
  <c r="C39" i="33" l="1"/>
  <c r="J37" i="33" l="1"/>
  <c r="B2" i="33" l="1"/>
  <c r="E20" i="33" l="1"/>
  <c r="C13" i="33" l="1"/>
  <c r="O20" i="33" l="1"/>
  <c r="O23" i="33" s="1"/>
  <c r="D39" i="35" l="1"/>
</calcChain>
</file>

<file path=xl/sharedStrings.xml><?xml version="1.0" encoding="utf-8"?>
<sst xmlns="http://schemas.openxmlformats.org/spreadsheetml/2006/main" count="329" uniqueCount="199">
  <si>
    <t>Afgrænsning af standardløsning</t>
  </si>
  <si>
    <t>•</t>
  </si>
  <si>
    <t>Ja</t>
  </si>
  <si>
    <t>Nej</t>
  </si>
  <si>
    <t>Input</t>
  </si>
  <si>
    <t>Resultat</t>
  </si>
  <si>
    <t>MWh/år</t>
  </si>
  <si>
    <t>Energibesparelse pr. år</t>
  </si>
  <si>
    <t>Naturgas</t>
  </si>
  <si>
    <t>Tilskud til energibesparelser og energieffektiviseringer i erhvervsvirksomheder</t>
  </si>
  <si>
    <t>Gule felter skal udfyldes</t>
  </si>
  <si>
    <t>Energiforbrug i efter-situationen</t>
  </si>
  <si>
    <t>Energitype i efter-situationen</t>
  </si>
  <si>
    <t>Energiforbrug i før-situationen</t>
  </si>
  <si>
    <t>Sådan kommer du i gang</t>
  </si>
  <si>
    <t>Det kan du</t>
  </si>
  <si>
    <t>Elkedel</t>
  </si>
  <si>
    <t xml:space="preserve">Energitype i før-situationen </t>
  </si>
  <si>
    <t>1.</t>
  </si>
  <si>
    <t xml:space="preserve">Energibesparelse </t>
  </si>
  <si>
    <t xml:space="preserve">Brændelstype i før-situationen </t>
  </si>
  <si>
    <t>5.</t>
  </si>
  <si>
    <t>Årsvirkningsgrad[%]</t>
  </si>
  <si>
    <t xml:space="preserve">Ny varmeforsyning i efter-situationen </t>
  </si>
  <si>
    <t>CHR</t>
  </si>
  <si>
    <t xml:space="preserve">Vil energispareprojektet implementeres i en eller flere konventionelle slagtekyllingestalde? </t>
  </si>
  <si>
    <t>Opgørelsesmetode af slagtekyllingebesætningen</t>
  </si>
  <si>
    <t>2.</t>
  </si>
  <si>
    <t>Specifikke dokumentationskrav til standardløsningen</t>
  </si>
  <si>
    <t>3.</t>
  </si>
  <si>
    <t>4.</t>
  </si>
  <si>
    <t>Konventionel</t>
  </si>
  <si>
    <t>ja</t>
  </si>
  <si>
    <t>Er der tale om en fuldudskiftning af den eksisterende brændselskedel?</t>
  </si>
  <si>
    <t>Udskiftes til en varmepumpe, fjernvarme eller en biokedel?</t>
  </si>
  <si>
    <r>
      <t xml:space="preserve">Er brændselskedlen under 1000 kW og  en varmtvandkedel eller en dampkedel? </t>
    </r>
    <r>
      <rPr>
        <strike/>
        <sz val="9"/>
        <rFont val="Verdana"/>
        <family val="2"/>
      </rPr>
      <t>?</t>
    </r>
  </si>
  <si>
    <t>Levetidskategori</t>
  </si>
  <si>
    <t>1.3. Udskiftning af forsynings- service- og procesanlæg</t>
  </si>
  <si>
    <t>Energiforbrug før</t>
  </si>
  <si>
    <t>Energiforbrug efter</t>
  </si>
  <si>
    <t xml:space="preserve">  </t>
  </si>
  <si>
    <t>Beregning af brændselskedlens årsvirkningsgraden ved udskiftningstidspunktet. Hvis brændselstypen er olie eller halm, vælg "olie" eller "halm" i tabellen.</t>
  </si>
  <si>
    <t>4.1</t>
  </si>
  <si>
    <t>Beregning af det årlige varmeforbrug til opvarmning i kyllingestalde</t>
  </si>
  <si>
    <t>5.1</t>
  </si>
  <si>
    <t>Størrelse/varmeydelse på eksisterende varmekilde [kW]</t>
  </si>
  <si>
    <t>Lyskildetype 2</t>
  </si>
  <si>
    <t>Lyskildetype 4</t>
  </si>
  <si>
    <t xml:space="preserve">Lyskildetype 3 </t>
  </si>
  <si>
    <t xml:space="preserve">Lyskildetype 5 </t>
  </si>
  <si>
    <t>Lyskildetype 6</t>
  </si>
  <si>
    <t>Lyskildetype 7</t>
  </si>
  <si>
    <t>Lyskildetype 8</t>
  </si>
  <si>
    <t>Lyskildetype 9</t>
  </si>
  <si>
    <t>Lyskildetype 10</t>
  </si>
  <si>
    <t>Lyskildetype 11</t>
  </si>
  <si>
    <t xml:space="preserve">Lyskildetype 12 </t>
  </si>
  <si>
    <t xml:space="preserve">Lyskildetyper </t>
  </si>
  <si>
    <t xml:space="preserve">Branchekategori eller anvendelsesområde </t>
  </si>
  <si>
    <t>Stalde</t>
  </si>
  <si>
    <t xml:space="preserve">Udendørsbelysning </t>
  </si>
  <si>
    <t xml:space="preserve">Konstant drift </t>
  </si>
  <si>
    <t>Svar</t>
  </si>
  <si>
    <t>Timer pr. år</t>
  </si>
  <si>
    <t>Lyskildetype 1</t>
  </si>
  <si>
    <t xml:space="preserve">Resultater </t>
  </si>
  <si>
    <t>8. timers drift pr. dag</t>
  </si>
  <si>
    <t>16. timers drift pr. dag</t>
  </si>
  <si>
    <t>Anvendelsesområde</t>
  </si>
  <si>
    <t>Har din bygning et gyldigt energimærke?</t>
  </si>
  <si>
    <t>Besparelse [kr.]</t>
  </si>
  <si>
    <t>Besparelse [kWh]</t>
  </si>
  <si>
    <t>El til bygningsdrift</t>
  </si>
  <si>
    <t>Krav om forbedring af bygningens energimæssige ydeevne</t>
  </si>
  <si>
    <t>Procentdel</t>
  </si>
  <si>
    <t>I alt [kWh]</t>
  </si>
  <si>
    <t>Opvarming</t>
  </si>
  <si>
    <t>EL til opvarmning</t>
  </si>
  <si>
    <t xml:space="preserve">Krav </t>
  </si>
  <si>
    <t>Fjernvarme</t>
  </si>
  <si>
    <t>MWh</t>
  </si>
  <si>
    <t>m³</t>
  </si>
  <si>
    <t>kWh/MWh</t>
  </si>
  <si>
    <t>kWh/m³</t>
  </si>
  <si>
    <t>L</t>
  </si>
  <si>
    <t>kWh</t>
  </si>
  <si>
    <t>kWh/kWh</t>
  </si>
  <si>
    <t>ton</t>
  </si>
  <si>
    <t>Halm</t>
  </si>
  <si>
    <t>kWh/L</t>
  </si>
  <si>
    <t>kWh/ton</t>
  </si>
  <si>
    <t>Omregningsfaktor brændsel</t>
  </si>
  <si>
    <t>Olie</t>
  </si>
  <si>
    <t>Træpiller/Træbriketter</t>
  </si>
  <si>
    <t>Træ og træaffald</t>
  </si>
  <si>
    <t>Elektricitet</t>
  </si>
  <si>
    <t>Energipriser (i tilfælde ansøger indtaster 0)</t>
  </si>
  <si>
    <t>Omregningsfaktor varmebehov (i tilfælde ansøger indtaster 0)</t>
  </si>
  <si>
    <t>Varmebehov i kWh</t>
  </si>
  <si>
    <t>El til andet</t>
  </si>
  <si>
    <t>Elektricitet til opvarmning [kr. pr. kWh]</t>
  </si>
  <si>
    <t>Elektricitet til andet end opvarmning [kr. pr. kWh]</t>
  </si>
  <si>
    <t>Bygningens beregnede energibehov</t>
  </si>
  <si>
    <t>Ydervægge</t>
  </si>
  <si>
    <t>Gulve</t>
  </si>
  <si>
    <t>El</t>
  </si>
  <si>
    <t>Opvarmning i alt [kWh]</t>
  </si>
  <si>
    <t>Antal tiltag</t>
  </si>
  <si>
    <t>Primær ernergifaktor</t>
  </si>
  <si>
    <t>Primær energibehov</t>
  </si>
  <si>
    <t>Før juli 2018</t>
  </si>
  <si>
    <t>Efter juli 2018</t>
  </si>
  <si>
    <t>Er din energimærkningsrapport fra efter 01-09-2021?</t>
  </si>
  <si>
    <t>Er din energimærkningsrapport fra efter den 01-07-2018?</t>
  </si>
  <si>
    <t>Er din energimærkningsrapport fra før den 01-09-2021?</t>
  </si>
  <si>
    <r>
      <t>Energimærke</t>
    </r>
    <r>
      <rPr>
        <b/>
        <sz val="14"/>
        <color theme="4" tint="-0.249977111117893"/>
        <rFont val="Verdana"/>
        <family val="2"/>
      </rPr>
      <t xml:space="preserve"> efter september 2021</t>
    </r>
  </si>
  <si>
    <t>Elbehov i kWh</t>
  </si>
  <si>
    <t>Kontakt Energistyrelsen:</t>
  </si>
  <si>
    <t>Besparelse uden energifaktor</t>
  </si>
  <si>
    <t>Belysning</t>
  </si>
  <si>
    <t>Energiforbedringskrav</t>
  </si>
  <si>
    <t>Tag og loft</t>
  </si>
  <si>
    <t>Vinduer, ovenlys og døre</t>
  </si>
  <si>
    <t>Energimærke før september 2021</t>
  </si>
  <si>
    <t>Supplerende dokumentation</t>
  </si>
  <si>
    <t>Renoveringstiltag</t>
  </si>
  <si>
    <t>Dokumentationskrav til standardløsningen</t>
  </si>
  <si>
    <t>Du skal kontakte Energistyrelsen</t>
  </si>
  <si>
    <t xml:space="preserve">Renoveringsforslag </t>
  </si>
  <si>
    <t>Forsyningsform til opvarmning</t>
  </si>
  <si>
    <t>klimaskærm Opvarmning</t>
  </si>
  <si>
    <t>Klimaskærm Supplerende EL</t>
  </si>
  <si>
    <t>Tilbud, hvor areal, isoleringstykkelse og -materiale fremgår</t>
  </si>
  <si>
    <t>Tilbud, hvor areal og glastype fremgår</t>
  </si>
  <si>
    <r>
      <t xml:space="preserve">El til bygningsdrift fremgår </t>
    </r>
    <r>
      <rPr>
        <u/>
        <sz val="11"/>
        <rFont val="Calibri"/>
        <family val="2"/>
        <scheme val="minor"/>
      </rPr>
      <t>ikke</t>
    </r>
    <r>
      <rPr>
        <sz val="11"/>
        <rFont val="Calibri"/>
        <family val="2"/>
        <scheme val="minor"/>
      </rPr>
      <t xml:space="preserve"> af energimærkningsrapport. Du skal derfor kontakte Energistyrelsen inden du ansøger om tilsagn for at få disse oplysninger. Dette gøres ved at sende en mail til </t>
    </r>
    <r>
      <rPr>
        <b/>
        <sz val="11"/>
        <rFont val="Calibri"/>
        <family val="2"/>
        <scheme val="minor"/>
      </rPr>
      <t xml:space="preserve">erhvervstilskud@ens.dk </t>
    </r>
    <r>
      <rPr>
        <sz val="11"/>
        <rFont val="Calibri"/>
        <family val="2"/>
        <scheme val="minor"/>
      </rPr>
      <t>med emnet "Energimærke før september 2021".</t>
    </r>
  </si>
  <si>
    <t>Energipriser fra energimærkningsrapporten</t>
  </si>
  <si>
    <t>Tabel 1: Supplerende dokumentationskrav, når Energimærkningen er over 24 måneder gammel</t>
  </si>
  <si>
    <t>Dokumentationskrav ved ansøgning om tilsagn</t>
  </si>
  <si>
    <t>Bygningens drift</t>
  </si>
  <si>
    <t>Gyldigt energimærke</t>
  </si>
  <si>
    <t>Budget</t>
  </si>
  <si>
    <t xml:space="preserve">Når der ansøges om tilskud fra Erhvervspuljen, skal et budget indsendes, der viser de forventede omkostninger. Energistyrelsens skabelon kan findes på sparenergi.dk/erhvervspuljen. </t>
  </si>
  <si>
    <t>Dokumentationskrav ved ansøgning om udbetaling</t>
  </si>
  <si>
    <t>Faktura ved udbetaling</t>
  </si>
  <si>
    <t>Generelle dokumentationskrav</t>
  </si>
  <si>
    <t>Der henvises derudover til afsnit 2.2, 2.4 og 2.5 i Erhvervspuljens vejledning til ansøgning for de generelle dokumentationskrav, som også skal være opfyldt.</t>
  </si>
  <si>
    <t>Trin for trin-guide</t>
  </si>
  <si>
    <t>Afgrænsninger</t>
  </si>
  <si>
    <t>Input til standardløsning</t>
  </si>
  <si>
    <t>Først skal du vælge bygningens varmekilde til opvarmning fra rullemenuen. Listen indeholder følgende valgmuligheder:
•  Fjernvarme
•  Naturgas
•  Olie
•  Træpiller/træbriketter
•  Træ og træafflad
•  Halm</t>
  </si>
  <si>
    <t>Input 1: Bygningens beregnede energibehov</t>
  </si>
  <si>
    <t xml:space="preserve">Bygningens varmekilde til opvarmning, f.eks. ”fjernvarme”, findes i energimærkningsrapportens afsnit "Bygningens energimærke” under ”Årlig varmeforbrug”. </t>
  </si>
  <si>
    <t xml:space="preserve">Bygningens varmekilde til opvarmning, f.eks. ”fjernvarme”, findes i energimærkningsrapportens afsnit "Baggrundsinformation” under ”Bygningens beregnede energibehov”. </t>
  </si>
  <si>
    <t>Bygningens varmeforbrug/varmebehov og eventuel supplerende elektricitet til opvarmning findes i energimærkningsrapportens afsnit "Bygningens energimærke” under ”Årlig varmeforbrug”.</t>
  </si>
  <si>
    <t>Bygningens varmeforbrug/varmebehov og eventuel supplerende elektricitet til opvarmning findes i energimærkningsrapportens afsnit "Baggrundsinformation” under ”Bygningens beregnede energibehov”.</t>
  </si>
  <si>
    <t>El til bygningsdrift fremgår ikke i energimærkningsrapporten. 
Du skal derfor kontakte Energistyrelsens Erhvervspulje inden du ansøger om tilsagn for at få disse oplysninger. Dette gøres ved at sende en mail til erhvervstilskud@ens.dk med emnet ”Energimærke før september 2021”.</t>
  </si>
  <si>
    <t>El til bygningsdrift findes under ”Andre energibehov” i energimærkningsrapporten og skal indtastes i standardløsningen.
Bemærk, at ”El til forbrug” fra energimærkningsrapporten ikke skal anvendes i standardløsningen.</t>
  </si>
  <si>
    <t>Input 2: Energipriser</t>
  </si>
  <si>
    <t>Oplysninger om energipriserne findes i energimærkningsrapportens afsnit "Baggrundsinformation” under ”Anvendte energipriser inkl. afgifter ved beregning af besparelser”. 
Der er 3 felter som skal udfyldes med energipriser for hhv.:
• 	Varmeforsyning
• 	Elektricitet til opvarmning
• 	Elektricitet til andet end opvarmning</t>
  </si>
  <si>
    <t>Renoveringsforslag kan findes i energimærkningsrapportens afsnit ”Rentable besparelsesforslag” og ”Besparelsesforslag ved renovering eller reparationer”</t>
  </si>
  <si>
    <t>Renoveringsforslag kan findes i energimærkningsrapportens afsnit ”Alle rapportens anbefalinger”</t>
  </si>
  <si>
    <t>Energimærke efter september 2021</t>
  </si>
  <si>
    <t>Standardløsningen er delt op i to ark: ”Energimærke før september 2021” og ”Energimærke efter september 2021”. 
Alderen på energimærket bestemmer hvilket ark der skal benyttes.</t>
  </si>
  <si>
    <t>Lille</t>
  </si>
  <si>
    <t>Mellemstor</t>
  </si>
  <si>
    <t>Stor</t>
  </si>
  <si>
    <t>Standardløsning for belysning i bygninger</t>
  </si>
  <si>
    <t xml:space="preserve">1. Faktura for udført arbejde som specificerer antal lyskilder og effekt på lyskilder.
2. Dokumentationskrav beskrevet i Erhvervspuljens vejledningen til ansøgning afsnit 2.4 og 2.5.
</t>
  </si>
  <si>
    <t>For at arket kan benyttes, skal disse punkter være opfyldt:
•	 Du skal have et gyldigt energimærke
•	 Dit energimærke er udarbejdet før d.1. september 2021
•	 Du skal oplyse, om energimærket er udstedt før eller efter 1. juli 2018
Beregningsmetoden for bygningens energiforbrug blev ændret efter den 1. juli 2018. 
Standardløsningen tager automatisk højde for ændringen, afhængigt af om du svarer "ja" eller "nej" til spørgsmålet.</t>
  </si>
  <si>
    <t>For at standardløsningen kan benyttes, skal disse punkter være opfyldt:
•	 Du skal have et gyldigt energimærke
•	 Dit energimærke er udarbejdet efter d.1. september 2021
•	 Du skal oplyse om dit energimærke er ældre end 24 måneder på          ansøgningstidspunktet</t>
  </si>
  <si>
    <t>Input 3: Renoveringsforslag vedrørende belysning</t>
  </si>
  <si>
    <t>Ud fra de indtastede oplysninger beregnes den samlede besparelse samt procentandel af besparelsen i forhold til bygningens energimæssige ydeevne målt i primærenergi. Det fremgår her om I overholder kravene for at søge om tilskud.</t>
  </si>
  <si>
    <t>Energiforbedring af belysning i bygninger</t>
  </si>
  <si>
    <t xml:space="preserve">I standardløsningen udfyldes den økonomiske besparelse i kroner på de renoveringsforslag I ønsker at udføre. Bemærk, at det er kun muligt at modtage tilskud for de renoveringsforslag vedrørende belysning, der fremgår i energimærkningsrapporten, og at det er beløbet under kolonne ”Årlig besparelse”, som skal indtastes i standardløsningen. </t>
  </si>
  <si>
    <t>Er kravet om forbedring af bygningens energimæssige ydeevne opfyldt vil ”Energiforbrug i før-situationen” samt ”Energiforbrug i efter-situationen” fremgå under resultaterne. 
Disse resultater indtastes i ansøgningsskemaet på ansøgningsportalen. Resultaterne for energiforbedring af belysning i bygninger indtastes i ansøgningsskemaet med levetidskategori ”Udskiftning af belysning: 3.2”.
Du kan læse mere om levetidskategorier i Vejledning til ansøgning afsnit 3.7 Valg af levetidskategori.
Såfremt krav om forbedring af bygningens energimæssige ydeevne ikke er overholdt kan der ikke søges om tilskud, og der fremgår ingen resultater for energibesparelse pr. år.</t>
  </si>
  <si>
    <r>
      <rPr>
        <b/>
        <sz val="11"/>
        <rFont val="Calibri"/>
        <family val="2"/>
        <scheme val="minor"/>
      </rPr>
      <t>1.</t>
    </r>
    <r>
      <rPr>
        <sz val="11"/>
        <rFont val="Calibri"/>
        <family val="2"/>
        <scheme val="minor"/>
      </rPr>
      <t xml:space="preserve"> Læs "Vejledning til ansøgning om Erhvervstilskud"</t>
    </r>
  </si>
  <si>
    <r>
      <rPr>
        <b/>
        <sz val="11"/>
        <rFont val="Calibri"/>
        <family val="2"/>
        <scheme val="minor"/>
      </rPr>
      <t>1.</t>
    </r>
    <r>
      <rPr>
        <sz val="11"/>
        <rFont val="Calibri"/>
        <family val="2"/>
        <scheme val="minor"/>
      </rPr>
      <t xml:space="preserve"> Se om dit projekt overholder minimumskravet for energiforbedring </t>
    </r>
  </si>
  <si>
    <r>
      <rPr>
        <b/>
        <sz val="11"/>
        <rFont val="Calibri"/>
        <family val="2"/>
        <scheme val="minor"/>
      </rPr>
      <t>2.</t>
    </r>
    <r>
      <rPr>
        <sz val="11"/>
        <rFont val="Calibri"/>
        <family val="2"/>
        <scheme val="minor"/>
      </rPr>
      <t xml:space="preserve"> Beregne energiforbruget før og efter udskiftning af belysning, så det kan indtastes i ansøgningsskemaet på ansøgningsportalen </t>
    </r>
  </si>
  <si>
    <r>
      <rPr>
        <b/>
        <sz val="11"/>
        <rFont val="Calibri"/>
        <family val="2"/>
        <scheme val="minor"/>
      </rPr>
      <t xml:space="preserve">3. </t>
    </r>
    <r>
      <rPr>
        <sz val="11"/>
        <rFont val="Calibri"/>
        <family val="2"/>
        <scheme val="minor"/>
      </rPr>
      <t xml:space="preserve">Se hvordan du udfylder standardløsningen i fanen "Trin for trin guide" </t>
    </r>
  </si>
  <si>
    <r>
      <rPr>
        <b/>
        <sz val="11"/>
        <rFont val="Calibri"/>
        <family val="2"/>
        <scheme val="minor"/>
      </rPr>
      <t>3.</t>
    </r>
    <r>
      <rPr>
        <sz val="11"/>
        <rFont val="Calibri"/>
        <family val="2"/>
        <scheme val="minor"/>
      </rPr>
      <t xml:space="preserve"> Se dokumentationskrav der er gældende for standardløsningen </t>
    </r>
  </si>
  <si>
    <r>
      <rPr>
        <b/>
        <sz val="11"/>
        <rFont val="Calibri"/>
        <family val="2"/>
        <scheme val="minor"/>
      </rPr>
      <t xml:space="preserve">4. </t>
    </r>
    <r>
      <rPr>
        <sz val="11"/>
        <rFont val="Calibri"/>
        <family val="2"/>
        <scheme val="minor"/>
      </rPr>
      <t xml:space="preserve">Vedlæg den udfyldte standardløsning i ansøgningsskemaet </t>
    </r>
  </si>
  <si>
    <t>For at ansøge om tilskud fra Erhvervspuljen skal du dokumentere, at bygningens anlæg er funktionsdygtige og som minimum har været i drift på virksomheden i de seneste 2 år forud for tidspunktet for ansøgning om tilsagn. 
Bemærk at der ikke gælder særlige dispensationsregler for dette krav ved overtagelse af en virksomhed eller ejendom. 
Dette kan eksempelvis dokumenteres ved at indsende faktura for elforbrug for de seneste 2 år forud for tidspunktet for ansøgning om tilsagn.</t>
  </si>
  <si>
    <t>Renoveringsforslag findes på følgende måde, afhængig af energimærket er ustedet før eller efter september 2021:</t>
  </si>
  <si>
    <t>El til bygningsdrift findes på følgende måde afhængig af, om energimærket er ustedet før eller efter september 2021:</t>
  </si>
  <si>
    <t>Derefter indtastes bygningens varmeforbrug/varmebehov, der er angivet i energimærkningsrapporten. 
Hvis din bygning anvender supplerende elektricitet til opvarmning (dette er angivet i energimærkningsrapporten), skal det også indtastes i standardløsningen. Oplysningerne findes på følgende måde, afhængig af om energimærket er udstedt før eller efter september 2021:
Bygningens varmeforbrug/varmebehov i energimærkningsrapport findes afængigt om energimærket er ustedet før eller efter september 2021:</t>
  </si>
  <si>
    <t>Bygningens varmekilde til opvarmning findes på følgende måde afhængig af, om energimærket er udstedet før eller efter september 2021:</t>
  </si>
  <si>
    <t>1. Faktura for udført arbejde som specificerer antal lyskilder eller effekt på lyskilder eller refererer til et tilbud hvor disse oplysninger fremgår.
2. Dokumentationskrav beskrevet i Erhvervspuljens vejledning til ansøgning afsnit 2.4 og 2.5.</t>
  </si>
  <si>
    <t>1. Et gyldigt energimærke. 
2. Dokumentation for bygningsdrift. Bygningens anlæg skal være funktionsdygtig og som minimum have været i drift i de seneste 2 år forud for ansøgningstidspunktet. Dokumentation kan f.eks. være elforbrugsfakturaer.
3. Et budget over de støtteberettigede omkostninger.
4. Generel dokumentationskrav beskrevet i Erhvervspuljens vejledning til ansøgning afsnit 2.2.</t>
  </si>
  <si>
    <t>Dokumentationskrav ved ansøgning (Du kan læse mere om det i fanen "Beskrivelse"):</t>
  </si>
  <si>
    <t>Dokumentationskrav ved udbetaling (Du kan læse mere om det i fanen "Beskrivelse"):</t>
  </si>
  <si>
    <r>
      <t>Energimærke</t>
    </r>
    <r>
      <rPr>
        <b/>
        <sz val="14"/>
        <color theme="4" tint="-0.249977111117893"/>
        <rFont val="Verdana"/>
        <family val="2"/>
      </rPr>
      <t xml:space="preserve"> før september 2021</t>
    </r>
  </si>
  <si>
    <r>
      <rPr>
        <b/>
        <sz val="11"/>
        <rFont val="Calibri"/>
        <family val="2"/>
        <scheme val="minor"/>
      </rPr>
      <t>2.</t>
    </r>
    <r>
      <rPr>
        <sz val="11"/>
        <rFont val="Calibri"/>
        <family val="2"/>
        <scheme val="minor"/>
      </rPr>
      <t xml:space="preserve"> Læs om det aktuelle energispareprojektet på fanen "Beskrivelse"</t>
    </r>
  </si>
  <si>
    <t xml:space="preserve">For at kunne få støtte til belysningsprojekter i bygninger er det et krav, at energisparerprojektet medfører en forbedring af bygningens energimæssige ydeevne målt i primærenergi på mindst 10 pct. sammenlignet med situationen før investeringen. 
Det oprindelige primærenergibehov og den anslåede forbedring fastsættes ved henvisning til et gyldigt energimærke ud fra standardløsningen.
</t>
  </si>
  <si>
    <t>1. Faktura for udført arbejde som specificerer antal lyskilder eller refererer til et tilbud hvor disse oplysninger fremgår.
2. Dokumentationskrav beskrevet i Erhvervspuljens vejledning til ansøgning afsnit 2.4 og 2.5.</t>
  </si>
  <si>
    <t>• Nærbillede af de nuværende lyskilder, hvor typen evt. effekt af lyskilderne, der skal udskiftes, tydeligt fremgår.</t>
  </si>
  <si>
    <r>
      <t xml:space="preserve">Vær opmærksom på, at denne standardløsning kun omfatter </t>
    </r>
    <r>
      <rPr>
        <b/>
        <u/>
        <sz val="11"/>
        <rFont val="Calibri"/>
        <family val="2"/>
        <scheme val="minor"/>
      </rPr>
      <t xml:space="preserve">energiforbedringer af belysning i bygninger </t>
    </r>
    <r>
      <rPr>
        <sz val="11"/>
        <rFont val="Calibri"/>
        <family val="2"/>
        <scheme val="minor"/>
      </rPr>
      <t xml:space="preserve">og der kan kun søges om tilskud til de renoveringsforslag, der er opgivet i bygningens energimærkningsrapport. 
I denne sammenhæng defineres bygninger som konstruktioner, hvor indeklimaet er reguleret til gavn for brugerne. 
Det betyder, at eksempelvis stalde, fryserum og drivhuse ikke betragtes som bygninger og derfor ikke er omfattet af denne standardløsning. 
For projekter, der vedrører udskiftning af energiforbedring af klimaskærm i bygninger, henvises der til Excel-filen </t>
    </r>
    <r>
      <rPr>
        <i/>
        <sz val="11"/>
        <rFont val="Calibri"/>
        <family val="2"/>
        <scheme val="minor"/>
      </rPr>
      <t>Standardløsning for klimaskærm i bygninger</t>
    </r>
    <r>
      <rPr>
        <sz val="11"/>
        <rFont val="Calibri"/>
        <family val="2"/>
        <scheme val="minor"/>
      </rPr>
      <t xml:space="preserve">, der findes på sparenergi.dk under "Hjælpeværktøjer". Du kan læse mere i "Vejledning til ansøgning om Erhvervstilskud afsnit 3.5". 
For projekter, der vedrører udskiftning af ældre belysning til LED i andet end bygninger, henvises der til Excel-filen </t>
    </r>
    <r>
      <rPr>
        <i/>
        <sz val="11"/>
        <rFont val="Calibri"/>
        <family val="2"/>
        <scheme val="minor"/>
      </rPr>
      <t xml:space="preserve">Standardløsning for belysning i andet end bygninger, </t>
    </r>
    <r>
      <rPr>
        <sz val="11"/>
        <rFont val="Calibri"/>
        <family val="2"/>
        <scheme val="minor"/>
      </rPr>
      <t xml:space="preserve">der findes på sparenergi.dk under "Hjælpeværktøjer". Du kan læse mere i "Vejledning til ansøgning om Erhvervstilskud afsnit 3.4.2".                                                                                                                                                                                                                                           
Standardløsningen benyttes til at:
- Fastlægge om minimumskrav for energiforbedring er opfyldt
- Beregne energiforbruget før og efter udskiftning af belysning samt fastslå størrelsen af energibesparelsen.
Hvis krav til energiforbedring er opfyldt, skal resultaterne fra standardløsningen indtastes i ansøgningsskemaets fane 6, og standardløsningen vedhæftes ansøgningen som bilag.     
</t>
    </r>
  </si>
  <si>
    <t>Energimærkning er et lovkrav for de fleste erhvervsbygninger over 250 m². Er din virksomheds bygning omfattet af ordningen og har I fået udarbejdet et energimærke, kan det findes på Energistyrelsens hjemmeside via sparenergi.dk/energimærke. Mærket er gyldigt i 10 år, medmindre bygningen gennemgår væsentlige ændringer, der påvirker dens energiforbrug – i så fald skal energimærkningen opdateres tidligere. Energimærkningsrapporten indeholder desuden konkrete forslag til, hvordan energiforbruget kan reduceres. Disse kan omfatte bedre isolering af ydervægge og tag, udskiftning af vinduer, optimering af varmeanlæg samt mere energieffektive ventilations- og belysningssystemer. 
Bemærk, at hvis du søger tilskud til belysningsprojekter i bygninger er det et krav, at der foreligger et gyldigt energimærke for bygningen. Hvis din bygning ikke kan få et energimærke, kan der ikke søges om tilskud til belysningsprojekter i bygninger fra Erhvervspuljen.</t>
  </si>
  <si>
    <t xml:space="preserve">Ved anmodning om udbetaling skal der indsendes faktura for udført arbejde, som specificerer antal lyskilder og effekt på lyskilder, eller der henviser til et tilbud indsendt ved ansøgning om tilsagn. </t>
  </si>
  <si>
    <t>Version 1: 15-07-2025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</si>
</sst>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_-* #,##0_-;\-* #,##0_-;_-* &quot;-&quot;??_-;_-@_-"/>
    <numFmt numFmtId="166" formatCode="0.0"/>
    <numFmt numFmtId="167" formatCode="#,##0_ ;\-#,##0\ "/>
    <numFmt numFmtId="168" formatCode="#,##0.0"/>
    <numFmt numFmtId="169" formatCode="0.0000%"/>
  </numFmts>
  <fonts count="70" x14ac:knownFonts="1">
    <font>
      <sz val="11"/>
      <color theme="1"/>
      <name val="Calibri"/>
      <family val="2"/>
      <scheme val="minor"/>
    </font>
    <font>
      <sz val="11"/>
      <color theme="1"/>
      <name val="Calibri"/>
      <family val="2"/>
      <scheme val="minor"/>
    </font>
    <font>
      <sz val="9"/>
      <color theme="1"/>
      <name val="Calibri"/>
      <family val="2"/>
      <scheme val="minor"/>
    </font>
    <font>
      <sz val="9"/>
      <color rgb="FF009999"/>
      <name val="Verdana"/>
      <family val="2"/>
    </font>
    <font>
      <u/>
      <sz val="11"/>
      <color theme="10"/>
      <name val="Calibri"/>
      <family val="2"/>
      <scheme val="minor"/>
    </font>
    <font>
      <sz val="11"/>
      <color rgb="FF009999"/>
      <name val="Calibri"/>
      <family val="2"/>
      <scheme val="minor"/>
    </font>
    <font>
      <sz val="9"/>
      <color theme="1"/>
      <name val="Verdana"/>
      <family val="2"/>
    </font>
    <font>
      <sz val="9"/>
      <color theme="0" tint="-0.499984740745262"/>
      <name val="Calibri"/>
      <family val="2"/>
      <scheme val="minor"/>
    </font>
    <font>
      <sz val="9"/>
      <color theme="0" tint="-0.499984740745262"/>
      <name val="Verdana"/>
      <family val="2"/>
    </font>
    <font>
      <sz val="14"/>
      <color theme="4" tint="-0.249977111117893"/>
      <name val="Verdana"/>
      <family val="2"/>
    </font>
    <font>
      <sz val="14"/>
      <color theme="9" tint="-0.499984740745262"/>
      <name val="Verdana"/>
      <family val="2"/>
    </font>
    <font>
      <sz val="9"/>
      <name val="Calibri"/>
      <family val="2"/>
      <scheme val="minor"/>
    </font>
    <font>
      <sz val="9"/>
      <color theme="9" tint="0.59999389629810485"/>
      <name val="Verdana"/>
      <family val="2"/>
    </font>
    <font>
      <sz val="9"/>
      <name val="Verdana"/>
      <family val="2"/>
    </font>
    <font>
      <b/>
      <sz val="12"/>
      <color theme="9" tint="-0.499984740745262"/>
      <name val="Verdana"/>
      <family val="2"/>
    </font>
    <font>
      <sz val="18"/>
      <color theme="9" tint="0.79998168889431442"/>
      <name val="Verdana"/>
      <family val="2"/>
    </font>
    <font>
      <b/>
      <sz val="9"/>
      <color theme="1"/>
      <name val="Verdana"/>
      <family val="2"/>
    </font>
    <font>
      <sz val="10"/>
      <color theme="1"/>
      <name val="Verdana"/>
      <family val="2"/>
    </font>
    <font>
      <sz val="10"/>
      <name val="Verdana"/>
      <family val="2"/>
    </font>
    <font>
      <b/>
      <sz val="10"/>
      <color theme="1"/>
      <name val="Verdana"/>
      <family val="2"/>
    </font>
    <font>
      <sz val="9"/>
      <color theme="9" tint="0.79998168889431442"/>
      <name val="Verdana"/>
      <family val="2"/>
    </font>
    <font>
      <sz val="24"/>
      <color theme="1"/>
      <name val="Verdana"/>
      <family val="2"/>
    </font>
    <font>
      <u/>
      <sz val="20"/>
      <color theme="10"/>
      <name val="Calibri"/>
      <family val="2"/>
      <scheme val="minor"/>
    </font>
    <font>
      <sz val="11"/>
      <color theme="1" tint="0.499984740745262"/>
      <name val="Calibri"/>
      <family val="2"/>
      <scheme val="minor"/>
    </font>
    <font>
      <sz val="11"/>
      <color theme="0"/>
      <name val="Calibri"/>
      <family val="2"/>
      <scheme val="minor"/>
    </font>
    <font>
      <b/>
      <sz val="11"/>
      <color theme="1"/>
      <name val="Verdana"/>
      <family val="2"/>
    </font>
    <font>
      <sz val="10"/>
      <color theme="1"/>
      <name val="Calibri"/>
      <family val="2"/>
      <scheme val="minor"/>
    </font>
    <font>
      <b/>
      <sz val="9"/>
      <color theme="1"/>
      <name val="Calibri"/>
      <family val="2"/>
      <scheme val="minor"/>
    </font>
    <font>
      <i/>
      <sz val="10"/>
      <color theme="4" tint="-0.249977111117893"/>
      <name val="Verdana"/>
      <family val="2"/>
    </font>
    <font>
      <i/>
      <sz val="10"/>
      <color theme="4" tint="-0.249977111117893"/>
      <name val="Calibri"/>
      <family val="2"/>
      <scheme val="minor"/>
    </font>
    <font>
      <i/>
      <sz val="10"/>
      <color theme="1"/>
      <name val="Verdana"/>
      <family val="2"/>
    </font>
    <font>
      <i/>
      <sz val="10"/>
      <color theme="1"/>
      <name val="Calibri"/>
      <family val="2"/>
      <scheme val="minor"/>
    </font>
    <font>
      <i/>
      <sz val="11"/>
      <name val="Calibri"/>
      <family val="2"/>
      <scheme val="minor"/>
    </font>
    <font>
      <sz val="9"/>
      <color theme="4" tint="-0.249977111117893"/>
      <name val="Verdana"/>
      <family val="2"/>
    </font>
    <font>
      <sz val="14"/>
      <color rgb="FF009999"/>
      <name val="Calibri"/>
      <family val="2"/>
      <scheme val="minor"/>
    </font>
    <font>
      <b/>
      <sz val="11"/>
      <name val="Verdana"/>
      <family val="2"/>
    </font>
    <font>
      <sz val="11"/>
      <color theme="1"/>
      <name val="Verdana"/>
      <family val="2"/>
    </font>
    <font>
      <sz val="11"/>
      <name val="Verdana"/>
      <family val="2"/>
    </font>
    <font>
      <u/>
      <sz val="14"/>
      <color theme="10"/>
      <name val="Calibri"/>
      <family val="2"/>
      <scheme val="minor"/>
    </font>
    <font>
      <sz val="12"/>
      <color theme="4" tint="-0.249977111117893"/>
      <name val="Verdana"/>
      <family val="2"/>
    </font>
    <font>
      <b/>
      <sz val="10"/>
      <color theme="9" tint="-0.499984740745262"/>
      <name val="Verdana"/>
      <family val="2"/>
    </font>
    <font>
      <sz val="9"/>
      <color rgb="FFFF0000"/>
      <name val="Verdana"/>
      <family val="2"/>
    </font>
    <font>
      <b/>
      <sz val="9"/>
      <name val="Verdana"/>
      <family val="2"/>
    </font>
    <font>
      <sz val="24"/>
      <color theme="9" tint="0.59999389629810485"/>
      <name val="Verdana"/>
      <family val="2"/>
    </font>
    <font>
      <sz val="11"/>
      <color theme="9" tint="0.59999389629810485"/>
      <name val="Calibri"/>
      <family val="2"/>
      <scheme val="minor"/>
    </font>
    <font>
      <sz val="14"/>
      <color theme="9" tint="0.59999389629810485"/>
      <name val="Verdana"/>
      <family val="2"/>
    </font>
    <font>
      <strike/>
      <sz val="9"/>
      <name val="Verdana"/>
      <family val="2"/>
    </font>
    <font>
      <b/>
      <sz val="11"/>
      <color theme="9" tint="0.59999389629810485"/>
      <name val="Calibri"/>
      <family val="2"/>
      <scheme val="minor"/>
    </font>
    <font>
      <sz val="11"/>
      <name val="Calibri"/>
      <family val="2"/>
      <scheme val="minor"/>
    </font>
    <font>
      <b/>
      <sz val="11"/>
      <color theme="1"/>
      <name val="Calibri"/>
      <family val="2"/>
      <scheme val="minor"/>
    </font>
    <font>
      <b/>
      <i/>
      <sz val="11"/>
      <name val="Calibri"/>
      <family val="2"/>
      <scheme val="minor"/>
    </font>
    <font>
      <b/>
      <sz val="14"/>
      <color theme="4" tint="-0.249977111117893"/>
      <name val="Verdana"/>
      <family val="2"/>
    </font>
    <font>
      <u/>
      <sz val="12"/>
      <color theme="10"/>
      <name val="Verdana"/>
      <family val="2"/>
    </font>
    <font>
      <sz val="12"/>
      <color theme="1"/>
      <name val="Verdana"/>
      <family val="2"/>
    </font>
    <font>
      <u/>
      <sz val="11"/>
      <name val="Calibri"/>
      <family val="2"/>
      <scheme val="minor"/>
    </font>
    <font>
      <b/>
      <sz val="11"/>
      <name val="Calibri"/>
      <family val="2"/>
      <scheme val="minor"/>
    </font>
    <font>
      <i/>
      <sz val="10"/>
      <name val="Calibri"/>
      <family val="2"/>
      <scheme val="minor"/>
    </font>
    <font>
      <b/>
      <i/>
      <sz val="10"/>
      <name val="Calibri"/>
      <family val="2"/>
      <scheme val="minor"/>
    </font>
    <font>
      <i/>
      <sz val="11"/>
      <color theme="1"/>
      <name val="Calibri"/>
      <family val="2"/>
      <scheme val="minor"/>
    </font>
    <font>
      <b/>
      <i/>
      <sz val="11"/>
      <color theme="1"/>
      <name val="Calibri"/>
      <family val="2"/>
      <scheme val="minor"/>
    </font>
    <font>
      <b/>
      <sz val="14"/>
      <color theme="9" tint="-0.499984740745262"/>
      <name val="Verdana"/>
      <family val="2"/>
    </font>
    <font>
      <sz val="14"/>
      <color theme="8"/>
      <name val="Verdana"/>
      <family val="2"/>
    </font>
    <font>
      <b/>
      <u/>
      <sz val="11"/>
      <name val="Calibri"/>
      <family val="2"/>
      <scheme val="minor"/>
    </font>
    <font>
      <b/>
      <i/>
      <sz val="12"/>
      <name val="Calibri"/>
      <family val="2"/>
      <scheme val="minor"/>
    </font>
    <font>
      <b/>
      <sz val="12"/>
      <color theme="1"/>
      <name val="Verdana"/>
      <family val="2"/>
    </font>
    <font>
      <b/>
      <sz val="9.5"/>
      <name val="Tahoma"/>
      <family val="2"/>
    </font>
    <font>
      <sz val="9.5"/>
      <name val="Tahoma"/>
      <family val="2"/>
    </font>
    <font>
      <sz val="9.5"/>
      <color theme="1"/>
      <name val="Tahoma"/>
      <family val="2"/>
    </font>
    <font>
      <sz val="11"/>
      <color theme="9" tint="0.79998168889431442"/>
      <name val="Calibri"/>
      <family val="2"/>
      <scheme val="minor"/>
    </font>
    <font>
      <u/>
      <sz val="12"/>
      <name val="Verdana"/>
      <family val="2"/>
    </font>
  </fonts>
  <fills count="15">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8" tint="-0.49998474074526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2" tint="-0.249977111117893"/>
        <bgColor indexed="64"/>
      </patternFill>
    </fill>
    <fill>
      <patternFill patternType="solid">
        <fgColor theme="9" tint="0.39997558519241921"/>
        <bgColor indexed="64"/>
      </patternFill>
    </fill>
    <fill>
      <patternFill patternType="solid">
        <fgColor rgb="FFFFC000"/>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theme="0" tint="-0.14999847407452621"/>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medium">
        <color indexed="64"/>
      </top>
      <bottom/>
      <diagonal/>
    </border>
    <border>
      <left style="thin">
        <color indexed="64"/>
      </left>
      <right/>
      <top/>
      <bottom/>
      <diagonal/>
    </border>
    <border>
      <left/>
      <right/>
      <top style="thin">
        <color auto="1"/>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9" fontId="1" fillId="0" borderId="0" applyFont="0" applyFill="0" applyBorder="0" applyAlignment="0" applyProtection="0"/>
    <xf numFmtId="164" fontId="1" fillId="0" borderId="0" applyFont="0" applyFill="0" applyBorder="0" applyAlignment="0" applyProtection="0"/>
    <xf numFmtId="0" fontId="2" fillId="0" borderId="0"/>
    <xf numFmtId="0" fontId="4" fillId="0" borderId="0" applyNumberFormat="0" applyFill="0" applyBorder="0" applyAlignment="0" applyProtection="0"/>
  </cellStyleXfs>
  <cellXfs count="449">
    <xf numFmtId="0" fontId="0" fillId="0" borderId="0" xfId="0"/>
    <xf numFmtId="0" fontId="0" fillId="0" borderId="0" xfId="0" applyBorder="1"/>
    <xf numFmtId="0" fontId="5" fillId="2" borderId="0" xfId="4" applyFont="1" applyFill="1" applyBorder="1" applyAlignment="1" applyProtection="1">
      <alignment vertical="center"/>
      <protection hidden="1"/>
    </xf>
    <xf numFmtId="0" fontId="7" fillId="2" borderId="0" xfId="0" applyFont="1" applyFill="1" applyAlignment="1" applyProtection="1">
      <alignment horizontal="right"/>
      <protection hidden="1"/>
    </xf>
    <xf numFmtId="0" fontId="6" fillId="2" borderId="0" xfId="3" applyFont="1" applyFill="1" applyProtection="1">
      <protection hidden="1"/>
    </xf>
    <xf numFmtId="0" fontId="7" fillId="2" borderId="0" xfId="0" applyFont="1" applyFill="1" applyAlignment="1" applyProtection="1">
      <alignment vertical="top" wrapText="1"/>
      <protection hidden="1"/>
    </xf>
    <xf numFmtId="0" fontId="9" fillId="2" borderId="0" xfId="3" applyFont="1" applyFill="1" applyAlignment="1" applyProtection="1">
      <alignment vertical="center"/>
      <protection hidden="1"/>
    </xf>
    <xf numFmtId="0" fontId="11" fillId="2" borderId="0" xfId="0" applyFont="1" applyFill="1" applyAlignment="1" applyProtection="1">
      <alignment horizontal="right"/>
      <protection hidden="1"/>
    </xf>
    <xf numFmtId="0" fontId="6" fillId="2" borderId="0" xfId="3" applyFont="1" applyFill="1" applyBorder="1" applyAlignment="1" applyProtection="1">
      <alignment vertical="center"/>
      <protection hidden="1"/>
    </xf>
    <xf numFmtId="0" fontId="6" fillId="2" borderId="0" xfId="3" applyFont="1" applyFill="1" applyBorder="1" applyProtection="1">
      <protection hidden="1"/>
    </xf>
    <xf numFmtId="0" fontId="27" fillId="2" borderId="0" xfId="0" applyFont="1" applyFill="1" applyProtection="1">
      <protection hidden="1"/>
    </xf>
    <xf numFmtId="0" fontId="2" fillId="2" borderId="0" xfId="0" applyFont="1" applyFill="1" applyProtection="1">
      <protection hidden="1"/>
    </xf>
    <xf numFmtId="0" fontId="27" fillId="2" borderId="0" xfId="0" applyFont="1" applyFill="1" applyAlignment="1" applyProtection="1">
      <protection hidden="1"/>
    </xf>
    <xf numFmtId="0" fontId="2" fillId="2" borderId="0" xfId="0" applyFont="1" applyFill="1" applyAlignment="1" applyProtection="1">
      <alignment horizontal="center" vertical="top" wrapText="1"/>
      <protection hidden="1"/>
    </xf>
    <xf numFmtId="0" fontId="3" fillId="2" borderId="0" xfId="3" applyFont="1" applyFill="1" applyProtection="1">
      <protection hidden="1"/>
    </xf>
    <xf numFmtId="0" fontId="5" fillId="2" borderId="0" xfId="4" applyFont="1" applyFill="1" applyAlignment="1" applyProtection="1">
      <alignment vertical="center"/>
      <protection hidden="1"/>
    </xf>
    <xf numFmtId="0" fontId="8" fillId="2" borderId="0" xfId="3" applyFont="1" applyFill="1" applyProtection="1">
      <protection hidden="1"/>
    </xf>
    <xf numFmtId="0" fontId="7" fillId="2" borderId="0" xfId="0" applyFont="1" applyFill="1" applyAlignment="1" applyProtection="1">
      <alignment horizontal="center" vertical="top"/>
      <protection hidden="1"/>
    </xf>
    <xf numFmtId="0" fontId="9" fillId="2" borderId="0" xfId="3" applyFont="1" applyFill="1" applyProtection="1">
      <protection hidden="1"/>
    </xf>
    <xf numFmtId="0" fontId="6" fillId="4" borderId="0" xfId="3" applyFont="1" applyFill="1" applyProtection="1">
      <protection hidden="1"/>
    </xf>
    <xf numFmtId="0" fontId="28" fillId="2" borderId="0" xfId="3" applyFont="1" applyFill="1" applyProtection="1">
      <protection hidden="1"/>
    </xf>
    <xf numFmtId="0" fontId="29" fillId="2" borderId="0" xfId="4" applyFont="1" applyFill="1" applyProtection="1">
      <protection hidden="1"/>
    </xf>
    <xf numFmtId="0" fontId="30" fillId="2" borderId="0" xfId="3" applyFont="1" applyFill="1" applyProtection="1">
      <protection hidden="1"/>
    </xf>
    <xf numFmtId="0" fontId="31" fillId="2" borderId="0" xfId="0" applyFont="1" applyFill="1" applyAlignment="1" applyProtection="1">
      <alignment horizontal="right"/>
      <protection hidden="1"/>
    </xf>
    <xf numFmtId="0" fontId="33" fillId="2" borderId="0" xfId="3" applyFont="1" applyFill="1" applyProtection="1">
      <protection hidden="1"/>
    </xf>
    <xf numFmtId="0" fontId="34" fillId="2" borderId="0" xfId="4" applyFont="1" applyFill="1" applyProtection="1">
      <protection hidden="1"/>
    </xf>
    <xf numFmtId="0" fontId="24" fillId="2" borderId="0" xfId="4" applyFont="1" applyFill="1" applyAlignment="1" applyProtection="1">
      <alignment horizontal="center"/>
      <protection hidden="1"/>
    </xf>
    <xf numFmtId="0" fontId="6" fillId="6" borderId="0" xfId="3" applyFont="1" applyFill="1" applyProtection="1">
      <protection hidden="1"/>
    </xf>
    <xf numFmtId="0" fontId="17" fillId="5" borderId="0" xfId="3" applyFont="1" applyFill="1" applyAlignment="1" applyProtection="1">
      <alignment horizontal="center" vertical="center"/>
      <protection hidden="1"/>
    </xf>
    <xf numFmtId="0" fontId="12" fillId="5" borderId="0" xfId="3" applyFont="1" applyFill="1" applyAlignment="1" applyProtection="1">
      <alignment horizontal="center" vertical="center"/>
      <protection hidden="1"/>
    </xf>
    <xf numFmtId="1" fontId="21" fillId="2" borderId="0" xfId="3" applyNumberFormat="1" applyFont="1" applyFill="1" applyAlignment="1" applyProtection="1">
      <alignment horizontal="right" vertical="center" indent="2"/>
      <protection hidden="1"/>
    </xf>
    <xf numFmtId="0" fontId="0" fillId="2" borderId="0" xfId="0" applyFill="1" applyProtection="1">
      <protection hidden="1"/>
    </xf>
    <xf numFmtId="0" fontId="7" fillId="2" borderId="0" xfId="0" applyFont="1" applyFill="1" applyAlignment="1" applyProtection="1">
      <alignment horizontal="right" vertical="top"/>
      <protection hidden="1"/>
    </xf>
    <xf numFmtId="0" fontId="10" fillId="2" borderId="0" xfId="3" applyFont="1" applyFill="1" applyProtection="1">
      <protection hidden="1"/>
    </xf>
    <xf numFmtId="0" fontId="12" fillId="2" borderId="0" xfId="3" applyFont="1" applyFill="1" applyProtection="1">
      <protection hidden="1"/>
    </xf>
    <xf numFmtId="0" fontId="13" fillId="2" borderId="0" xfId="3" applyFont="1" applyFill="1" applyProtection="1">
      <protection hidden="1"/>
    </xf>
    <xf numFmtId="0" fontId="6" fillId="5" borderId="0" xfId="3" applyFont="1" applyFill="1" applyAlignment="1" applyProtection="1">
      <alignment horizontal="center" vertical="center"/>
      <protection hidden="1"/>
    </xf>
    <xf numFmtId="0" fontId="6" fillId="3" borderId="1" xfId="3" applyFont="1" applyFill="1" applyBorder="1" applyAlignment="1" applyProtection="1">
      <alignment horizontal="center" vertical="center"/>
      <protection locked="0" hidden="1"/>
    </xf>
    <xf numFmtId="0" fontId="6" fillId="5" borderId="0" xfId="3" applyFont="1" applyFill="1" applyProtection="1">
      <protection hidden="1"/>
    </xf>
    <xf numFmtId="0" fontId="6" fillId="2" borderId="0" xfId="3" applyFont="1" applyFill="1" applyAlignment="1" applyProtection="1">
      <alignment vertical="center"/>
      <protection hidden="1"/>
    </xf>
    <xf numFmtId="0" fontId="15" fillId="2" borderId="0" xfId="3" applyFont="1" applyFill="1" applyProtection="1">
      <protection hidden="1"/>
    </xf>
    <xf numFmtId="0" fontId="35" fillId="5" borderId="0" xfId="3" applyFont="1" applyFill="1" applyAlignment="1" applyProtection="1">
      <alignment horizontal="center" vertical="center"/>
      <protection hidden="1"/>
    </xf>
    <xf numFmtId="0" fontId="9" fillId="5" borderId="0" xfId="3" applyFont="1" applyFill="1" applyAlignment="1" applyProtection="1">
      <alignment horizontal="left" vertical="center"/>
      <protection hidden="1"/>
    </xf>
    <xf numFmtId="0" fontId="17" fillId="5" borderId="0" xfId="3" applyFont="1" applyFill="1" applyAlignment="1" applyProtection="1">
      <alignment horizontal="left" vertical="center"/>
      <protection hidden="1"/>
    </xf>
    <xf numFmtId="0" fontId="36" fillId="5" borderId="0" xfId="3" applyFont="1" applyFill="1" applyAlignment="1" applyProtection="1">
      <alignment horizontal="center" vertical="center"/>
      <protection hidden="1"/>
    </xf>
    <xf numFmtId="0" fontId="6" fillId="5" borderId="0" xfId="3" applyFont="1" applyFill="1" applyAlignment="1" applyProtection="1">
      <alignment vertical="center"/>
      <protection hidden="1"/>
    </xf>
    <xf numFmtId="0" fontId="26" fillId="5" borderId="0" xfId="0" applyFont="1" applyFill="1" applyAlignment="1" applyProtection="1">
      <alignment horizontal="left" vertical="center"/>
      <protection hidden="1"/>
    </xf>
    <xf numFmtId="0" fontId="6" fillId="2" borderId="0" xfId="3" applyFont="1" applyFill="1" applyAlignment="1" applyProtection="1">
      <alignment wrapText="1"/>
      <protection hidden="1"/>
    </xf>
    <xf numFmtId="0" fontId="17" fillId="5" borderId="0" xfId="3" quotePrefix="1" applyFont="1" applyFill="1" applyAlignment="1" applyProtection="1">
      <alignment horizontal="left" vertical="center" wrapText="1"/>
      <protection hidden="1"/>
    </xf>
    <xf numFmtId="0" fontId="25" fillId="5" borderId="0" xfId="3" applyFont="1" applyFill="1" applyAlignment="1" applyProtection="1">
      <alignment horizontal="center" vertical="center"/>
      <protection hidden="1"/>
    </xf>
    <xf numFmtId="0" fontId="6" fillId="5" borderId="0" xfId="3" applyFont="1" applyFill="1" applyAlignment="1" applyProtection="1">
      <alignment horizontal="left" vertical="center" wrapText="1"/>
      <protection hidden="1"/>
    </xf>
    <xf numFmtId="0" fontId="25" fillId="5" borderId="0" xfId="3" applyFont="1" applyFill="1" applyProtection="1">
      <protection hidden="1"/>
    </xf>
    <xf numFmtId="0" fontId="36" fillId="5" borderId="0" xfId="3" applyFont="1" applyFill="1" applyProtection="1">
      <protection hidden="1"/>
    </xf>
    <xf numFmtId="0" fontId="20" fillId="2" borderId="0" xfId="3" applyFont="1" applyFill="1" applyProtection="1">
      <protection hidden="1"/>
    </xf>
    <xf numFmtId="0" fontId="0" fillId="6" borderId="0" xfId="0" applyFill="1" applyProtection="1">
      <protection hidden="1"/>
    </xf>
    <xf numFmtId="0" fontId="6" fillId="5" borderId="0" xfId="3" applyFont="1" applyFill="1" applyBorder="1" applyAlignment="1" applyProtection="1">
      <alignment vertical="center"/>
      <protection hidden="1"/>
    </xf>
    <xf numFmtId="0" fontId="9" fillId="2" borderId="0" xfId="3" applyFont="1" applyFill="1" applyAlignment="1" applyProtection="1">
      <protection hidden="1"/>
    </xf>
    <xf numFmtId="0" fontId="13" fillId="5" borderId="0" xfId="3" quotePrefix="1" applyFont="1" applyFill="1" applyAlignment="1" applyProtection="1">
      <alignment horizontal="left" vertical="center"/>
      <protection hidden="1"/>
    </xf>
    <xf numFmtId="0" fontId="6" fillId="5" borderId="0" xfId="3" applyFont="1" applyFill="1" applyBorder="1" applyAlignment="1" applyProtection="1">
      <alignment horizontal="left" vertical="center"/>
      <protection hidden="1"/>
    </xf>
    <xf numFmtId="168" fontId="6" fillId="5" borderId="0" xfId="3" applyNumberFormat="1" applyFont="1" applyFill="1" applyAlignment="1" applyProtection="1">
      <alignment vertical="center"/>
      <protection hidden="1"/>
    </xf>
    <xf numFmtId="0" fontId="6" fillId="5" borderId="0" xfId="3" applyFont="1" applyFill="1" applyAlignment="1" applyProtection="1">
      <alignment horizontal="center"/>
      <protection hidden="1"/>
    </xf>
    <xf numFmtId="0" fontId="6" fillId="5" borderId="0" xfId="3" applyFont="1" applyFill="1" applyAlignment="1" applyProtection="1">
      <alignment vertical="center" wrapText="1"/>
      <protection hidden="1"/>
    </xf>
    <xf numFmtId="0" fontId="39" fillId="2" borderId="0" xfId="3" applyFont="1" applyFill="1" applyAlignment="1" applyProtection="1">
      <protection hidden="1"/>
    </xf>
    <xf numFmtId="0" fontId="7" fillId="2" borderId="0" xfId="0" applyFont="1" applyFill="1" applyAlignment="1" applyProtection="1">
      <alignment vertical="center" wrapText="1"/>
      <protection hidden="1"/>
    </xf>
    <xf numFmtId="0" fontId="41" fillId="5" borderId="0" xfId="3" applyFont="1" applyFill="1" applyAlignment="1" applyProtection="1">
      <protection hidden="1"/>
    </xf>
    <xf numFmtId="0" fontId="6" fillId="5" borderId="0" xfId="3" applyFont="1" applyFill="1" applyAlignment="1" applyProtection="1">
      <protection hidden="1"/>
    </xf>
    <xf numFmtId="0" fontId="16" fillId="5" borderId="3" xfId="3" applyFont="1" applyFill="1" applyBorder="1" applyAlignment="1" applyProtection="1">
      <alignment horizontal="left" vertical="center"/>
      <protection hidden="1"/>
    </xf>
    <xf numFmtId="166" fontId="16" fillId="5" borderId="4" xfId="2" applyNumberFormat="1" applyFont="1" applyFill="1" applyBorder="1" applyAlignment="1" applyProtection="1">
      <alignment horizontal="center" vertical="center"/>
      <protection hidden="1"/>
    </xf>
    <xf numFmtId="0" fontId="37" fillId="5" borderId="0" xfId="3" applyFont="1" applyFill="1" applyAlignment="1" applyProtection="1">
      <alignment horizontal="center" vertical="center"/>
      <protection hidden="1"/>
    </xf>
    <xf numFmtId="0" fontId="12" fillId="5" borderId="0" xfId="3" applyFont="1" applyFill="1" applyBorder="1" applyAlignment="1" applyProtection="1">
      <alignment horizontal="center" vertical="center"/>
      <protection hidden="1"/>
    </xf>
    <xf numFmtId="168" fontId="6" fillId="5" borderId="0" xfId="3" applyNumberFormat="1" applyFont="1" applyFill="1" applyAlignment="1" applyProtection="1">
      <alignment horizontal="center" vertical="center"/>
      <protection hidden="1"/>
    </xf>
    <xf numFmtId="0" fontId="43" fillId="5" borderId="0" xfId="3" applyFont="1" applyFill="1" applyAlignment="1" applyProtection="1">
      <alignment horizontal="center" vertical="center"/>
      <protection hidden="1"/>
    </xf>
    <xf numFmtId="0" fontId="12" fillId="5" borderId="0" xfId="3" quotePrefix="1" applyFont="1" applyFill="1" applyBorder="1" applyAlignment="1" applyProtection="1">
      <alignment horizontal="left" vertical="center"/>
      <protection hidden="1"/>
    </xf>
    <xf numFmtId="0" fontId="45" fillId="2" borderId="0" xfId="3" applyFont="1" applyFill="1" applyAlignment="1" applyProtection="1">
      <protection hidden="1"/>
    </xf>
    <xf numFmtId="0" fontId="9" fillId="2" borderId="0" xfId="3" applyFont="1" applyFill="1" applyAlignment="1" applyProtection="1">
      <alignment horizontal="left" vertical="center"/>
      <protection hidden="1"/>
    </xf>
    <xf numFmtId="0" fontId="6" fillId="5" borderId="0" xfId="3" applyFont="1" applyFill="1" applyAlignment="1" applyProtection="1">
      <alignment horizontal="center" vertical="center" wrapText="1"/>
      <protection hidden="1"/>
    </xf>
    <xf numFmtId="0" fontId="6" fillId="5" borderId="0" xfId="3" applyFont="1" applyFill="1" applyAlignment="1" applyProtection="1">
      <alignment horizontal="left" vertical="center"/>
      <protection hidden="1"/>
    </xf>
    <xf numFmtId="0" fontId="6" fillId="5" borderId="2" xfId="3" applyFont="1" applyFill="1" applyBorder="1" applyAlignment="1" applyProtection="1">
      <alignment horizontal="left" vertical="center"/>
      <protection hidden="1"/>
    </xf>
    <xf numFmtId="0" fontId="6" fillId="5" borderId="0" xfId="3" applyFont="1" applyFill="1" applyAlignment="1" applyProtection="1">
      <alignment horizontal="left"/>
      <protection hidden="1"/>
    </xf>
    <xf numFmtId="0" fontId="13" fillId="5" borderId="0" xfId="3" quotePrefix="1" applyFont="1" applyFill="1" applyBorder="1" applyAlignment="1" applyProtection="1">
      <alignment horizontal="left" vertical="center"/>
      <protection hidden="1"/>
    </xf>
    <xf numFmtId="0" fontId="6" fillId="5" borderId="0" xfId="3" applyFont="1" applyFill="1" applyBorder="1" applyAlignment="1" applyProtection="1">
      <alignment horizontal="center" vertical="center" wrapText="1"/>
      <protection hidden="1"/>
    </xf>
    <xf numFmtId="0" fontId="5" fillId="2" borderId="0" xfId="4" applyFont="1" applyFill="1" applyBorder="1" applyAlignment="1" applyProtection="1">
      <alignment horizontal="center" vertical="center"/>
      <protection hidden="1"/>
    </xf>
    <xf numFmtId="0" fontId="6" fillId="4" borderId="0" xfId="3" applyFont="1" applyFill="1" applyAlignment="1" applyProtection="1">
      <alignment horizontal="center"/>
      <protection hidden="1"/>
    </xf>
    <xf numFmtId="0" fontId="40" fillId="5" borderId="0" xfId="3" applyFont="1" applyFill="1" applyAlignment="1" applyProtection="1">
      <alignment vertical="center"/>
      <protection hidden="1"/>
    </xf>
    <xf numFmtId="0" fontId="14" fillId="2" borderId="0" xfId="3" applyFont="1" applyFill="1" applyAlignment="1" applyProtection="1">
      <alignment horizontal="center" vertical="center"/>
      <protection hidden="1"/>
    </xf>
    <xf numFmtId="1" fontId="15" fillId="2" borderId="0" xfId="3" applyNumberFormat="1" applyFont="1" applyFill="1" applyAlignment="1" applyProtection="1">
      <alignment horizontal="right" vertical="center" indent="2"/>
      <protection hidden="1"/>
    </xf>
    <xf numFmtId="0" fontId="9" fillId="2" borderId="0" xfId="3" applyFont="1" applyFill="1" applyAlignment="1" applyProtection="1">
      <alignment horizontal="left" vertical="center" wrapText="1"/>
      <protection hidden="1"/>
    </xf>
    <xf numFmtId="0" fontId="6" fillId="6" borderId="0" xfId="3" applyFont="1" applyFill="1" applyAlignment="1" applyProtection="1">
      <alignment wrapText="1"/>
      <protection hidden="1"/>
    </xf>
    <xf numFmtId="0" fontId="6" fillId="5" borderId="0" xfId="3" applyFont="1" applyFill="1" applyBorder="1" applyAlignment="1" applyProtection="1">
      <alignment horizontal="center" vertical="center"/>
      <protection hidden="1"/>
    </xf>
    <xf numFmtId="0" fontId="41" fillId="5" borderId="0" xfId="3" applyFont="1" applyFill="1" applyAlignment="1" applyProtection="1">
      <alignment vertical="center"/>
      <protection hidden="1"/>
    </xf>
    <xf numFmtId="167" fontId="6" fillId="3" borderId="1" xfId="2" applyNumberFormat="1" applyFont="1" applyFill="1" applyBorder="1" applyAlignment="1" applyProtection="1">
      <alignment horizontal="center" vertical="center"/>
      <protection locked="0" hidden="1"/>
    </xf>
    <xf numFmtId="0" fontId="13" fillId="5" borderId="0" xfId="3" applyFont="1" applyFill="1" applyAlignment="1" applyProtection="1">
      <alignment horizontal="center" vertical="center"/>
      <protection hidden="1"/>
    </xf>
    <xf numFmtId="0" fontId="13" fillId="5" borderId="0" xfId="3" applyFont="1" applyFill="1" applyAlignment="1" applyProtection="1">
      <alignment horizontal="left" vertical="center" wrapText="1"/>
      <protection hidden="1"/>
    </xf>
    <xf numFmtId="0" fontId="13" fillId="5" borderId="0" xfId="3" applyFont="1" applyFill="1" applyAlignment="1" applyProtection="1">
      <alignment vertical="center"/>
      <protection hidden="1"/>
    </xf>
    <xf numFmtId="0" fontId="0" fillId="3" borderId="1" xfId="0" applyFill="1" applyBorder="1" applyAlignment="1" applyProtection="1">
      <alignment horizontal="center" vertical="center"/>
      <protection locked="0" hidden="1"/>
    </xf>
    <xf numFmtId="0" fontId="13" fillId="5" borderId="0" xfId="3" applyFont="1" applyFill="1" applyBorder="1" applyAlignment="1" applyProtection="1">
      <alignment horizontal="left" vertical="center" wrapText="1"/>
      <protection hidden="1"/>
    </xf>
    <xf numFmtId="0" fontId="9" fillId="2" borderId="0" xfId="3" applyFont="1" applyFill="1" applyBorder="1" applyAlignment="1" applyProtection="1">
      <protection hidden="1"/>
    </xf>
    <xf numFmtId="0" fontId="13" fillId="5" borderId="0" xfId="3" applyFont="1" applyFill="1" applyBorder="1" applyAlignment="1" applyProtection="1">
      <alignment horizontal="center" vertical="center"/>
      <protection hidden="1"/>
    </xf>
    <xf numFmtId="0" fontId="6" fillId="6" borderId="0" xfId="3" applyFont="1" applyFill="1" applyBorder="1" applyProtection="1">
      <protection hidden="1"/>
    </xf>
    <xf numFmtId="0" fontId="6" fillId="6" borderId="0" xfId="3" applyFont="1" applyFill="1" applyAlignment="1" applyProtection="1">
      <alignment horizontal="center"/>
      <protection hidden="1"/>
    </xf>
    <xf numFmtId="0" fontId="13" fillId="3" borderId="1" xfId="3" applyFont="1" applyFill="1" applyBorder="1" applyAlignment="1" applyProtection="1">
      <alignment horizontal="center" vertical="center" wrapText="1"/>
      <protection locked="0" hidden="1"/>
    </xf>
    <xf numFmtId="0" fontId="12" fillId="5" borderId="0" xfId="3" applyFont="1" applyFill="1" applyBorder="1" applyAlignment="1" applyProtection="1">
      <alignment horizontal="center" vertical="center" wrapText="1"/>
      <protection locked="0" hidden="1"/>
    </xf>
    <xf numFmtId="0" fontId="13" fillId="5" borderId="0" xfId="3" quotePrefix="1" applyFont="1" applyFill="1" applyBorder="1" applyAlignment="1" applyProtection="1">
      <alignment horizontal="left" vertical="center"/>
      <protection hidden="1"/>
    </xf>
    <xf numFmtId="0" fontId="6" fillId="5" borderId="0" xfId="3" applyFont="1" applyFill="1" applyAlignment="1" applyProtection="1">
      <alignment horizontal="left"/>
      <protection hidden="1"/>
    </xf>
    <xf numFmtId="0" fontId="13" fillId="5" borderId="0" xfId="3" quotePrefix="1" applyFont="1" applyFill="1" applyBorder="1" applyAlignment="1" applyProtection="1">
      <alignment horizontal="left" vertical="center"/>
      <protection hidden="1"/>
    </xf>
    <xf numFmtId="0" fontId="17" fillId="5" borderId="0" xfId="0" applyFont="1" applyFill="1" applyAlignment="1" applyProtection="1">
      <alignment horizontal="center" vertical="center"/>
      <protection hidden="1"/>
    </xf>
    <xf numFmtId="0" fontId="17" fillId="5" borderId="0" xfId="0" applyFont="1" applyFill="1" applyAlignment="1" applyProtection="1">
      <alignment horizontal="left" vertical="center"/>
      <protection hidden="1"/>
    </xf>
    <xf numFmtId="0" fontId="9" fillId="5" borderId="0" xfId="3" applyFont="1" applyFill="1" applyAlignment="1" applyProtection="1">
      <protection hidden="1"/>
    </xf>
    <xf numFmtId="0" fontId="9" fillId="5" borderId="5" xfId="3" applyFont="1" applyFill="1" applyBorder="1" applyAlignment="1" applyProtection="1">
      <protection hidden="1"/>
    </xf>
    <xf numFmtId="0" fontId="13" fillId="5" borderId="0" xfId="3" applyFont="1" applyFill="1" applyBorder="1" applyAlignment="1" applyProtection="1">
      <alignment horizontal="left" vertical="center"/>
      <protection hidden="1"/>
    </xf>
    <xf numFmtId="0" fontId="6" fillId="5" borderId="0" xfId="3" applyFont="1" applyFill="1" applyBorder="1" applyAlignment="1" applyProtection="1">
      <alignment horizontal="center" vertical="center"/>
      <protection locked="0"/>
    </xf>
    <xf numFmtId="0" fontId="12" fillId="5" borderId="0" xfId="3" applyFont="1" applyFill="1" applyBorder="1" applyAlignment="1" applyProtection="1">
      <alignment horizontal="left" vertical="center" wrapText="1"/>
      <protection hidden="1"/>
    </xf>
    <xf numFmtId="169" fontId="47" fillId="5" borderId="0" xfId="0" applyNumberFormat="1" applyFont="1" applyFill="1" applyBorder="1" applyAlignment="1" applyProtection="1">
      <alignment horizontal="center" vertical="center"/>
      <protection hidden="1"/>
    </xf>
    <xf numFmtId="0" fontId="12" fillId="5" borderId="0" xfId="3" applyFont="1" applyFill="1" applyAlignment="1" applyProtection="1">
      <alignment horizontal="left" vertical="center" wrapText="1"/>
      <protection hidden="1"/>
    </xf>
    <xf numFmtId="9" fontId="12" fillId="5" borderId="0" xfId="1" applyFont="1" applyFill="1" applyBorder="1" applyAlignment="1" applyProtection="1">
      <alignment horizontal="center" vertical="center" wrapText="1"/>
      <protection hidden="1"/>
    </xf>
    <xf numFmtId="0" fontId="44" fillId="5" borderId="0" xfId="0" applyFont="1" applyFill="1" applyBorder="1" applyAlignment="1" applyProtection="1">
      <alignment horizontal="center" vertical="center"/>
      <protection locked="0" hidden="1"/>
    </xf>
    <xf numFmtId="9" fontId="44" fillId="5" borderId="0" xfId="1" applyFont="1" applyFill="1" applyBorder="1" applyAlignment="1" applyProtection="1">
      <alignment horizontal="center" vertical="center"/>
      <protection locked="0" hidden="1"/>
    </xf>
    <xf numFmtId="0" fontId="13" fillId="5" borderId="0" xfId="3" applyFont="1" applyFill="1" applyProtection="1">
      <protection hidden="1"/>
    </xf>
    <xf numFmtId="4" fontId="12" fillId="5" borderId="0" xfId="3" applyNumberFormat="1" applyFont="1" applyFill="1" applyBorder="1" applyAlignment="1" applyProtection="1">
      <alignment horizontal="center" vertical="center"/>
      <protection hidden="1"/>
    </xf>
    <xf numFmtId="0" fontId="12" fillId="5" borderId="0" xfId="3" applyFont="1" applyFill="1" applyBorder="1" applyAlignment="1" applyProtection="1">
      <alignment horizontal="center" vertical="center"/>
      <protection locked="0"/>
    </xf>
    <xf numFmtId="0" fontId="44" fillId="5" borderId="0" xfId="0" applyFont="1" applyFill="1" applyBorder="1" applyAlignment="1" applyProtection="1">
      <alignment horizontal="center" vertical="center"/>
      <protection locked="0"/>
    </xf>
    <xf numFmtId="0" fontId="6" fillId="5" borderId="0" xfId="3" applyFont="1" applyFill="1" applyAlignment="1" applyProtection="1">
      <alignment horizontal="center" vertical="center" wrapText="1"/>
      <protection hidden="1"/>
    </xf>
    <xf numFmtId="0" fontId="6" fillId="5" borderId="0" xfId="3" applyFont="1" applyFill="1" applyAlignment="1" applyProtection="1">
      <alignment horizontal="left" vertical="center"/>
      <protection hidden="1"/>
    </xf>
    <xf numFmtId="0" fontId="13" fillId="5" borderId="0" xfId="3" quotePrefix="1" applyFont="1" applyFill="1" applyBorder="1" applyAlignment="1" applyProtection="1">
      <alignment horizontal="left" vertical="center"/>
      <protection hidden="1"/>
    </xf>
    <xf numFmtId="0" fontId="13" fillId="5" borderId="0" xfId="3" applyFont="1" applyFill="1" applyAlignment="1" applyProtection="1">
      <alignment horizontal="center" vertical="center"/>
      <protection hidden="1"/>
    </xf>
    <xf numFmtId="0" fontId="6" fillId="5" borderId="0" xfId="3" applyFont="1" applyFill="1" applyBorder="1" applyAlignment="1" applyProtection="1">
      <alignment horizontal="center" vertical="center"/>
      <protection hidden="1"/>
    </xf>
    <xf numFmtId="0" fontId="48" fillId="3" borderId="1" xfId="0" applyFont="1" applyFill="1" applyBorder="1" applyAlignment="1" applyProtection="1">
      <alignment horizontal="center" vertical="center"/>
      <protection locked="0"/>
    </xf>
    <xf numFmtId="0" fontId="48" fillId="5" borderId="0" xfId="0" applyFont="1" applyFill="1" applyBorder="1" applyAlignment="1" applyProtection="1">
      <alignment vertical="center"/>
      <protection locked="0"/>
    </xf>
    <xf numFmtId="0" fontId="13" fillId="5" borderId="0" xfId="3" applyFont="1" applyFill="1" applyBorder="1" applyAlignment="1" applyProtection="1">
      <alignment vertical="center"/>
      <protection hidden="1"/>
    </xf>
    <xf numFmtId="0" fontId="20" fillId="2" borderId="0" xfId="3" applyFont="1" applyFill="1" applyBorder="1" applyAlignment="1" applyProtection="1">
      <alignment vertical="center"/>
      <protection hidden="1"/>
    </xf>
    <xf numFmtId="0" fontId="12" fillId="5" borderId="0" xfId="3" applyFont="1" applyFill="1" applyBorder="1" applyAlignment="1" applyProtection="1">
      <alignment vertical="center" wrapText="1"/>
      <protection hidden="1"/>
    </xf>
    <xf numFmtId="0" fontId="35" fillId="5" borderId="0" xfId="3" applyFont="1" applyFill="1" applyBorder="1" applyAlignment="1" applyProtection="1">
      <alignment horizontal="center" vertical="center"/>
      <protection hidden="1"/>
    </xf>
    <xf numFmtId="0" fontId="49" fillId="0" borderId="0" xfId="0" applyFont="1"/>
    <xf numFmtId="0" fontId="0" fillId="0" borderId="7" xfId="0" applyBorder="1"/>
    <xf numFmtId="2" fontId="0" fillId="0" borderId="0" xfId="0" applyNumberFormat="1"/>
    <xf numFmtId="2" fontId="0" fillId="0" borderId="7" xfId="0" applyNumberFormat="1" applyBorder="1"/>
    <xf numFmtId="0" fontId="0" fillId="5" borderId="0" xfId="0" applyFill="1" applyProtection="1">
      <protection hidden="1"/>
    </xf>
    <xf numFmtId="0" fontId="13" fillId="2" borderId="0" xfId="3" applyFont="1" applyFill="1" applyBorder="1" applyProtection="1">
      <protection hidden="1"/>
    </xf>
    <xf numFmtId="0" fontId="14" fillId="2" borderId="0" xfId="3" applyFont="1" applyFill="1" applyBorder="1" applyProtection="1">
      <protection hidden="1"/>
    </xf>
    <xf numFmtId="0" fontId="15" fillId="2" borderId="0" xfId="3" applyFont="1" applyFill="1" applyBorder="1" applyProtection="1">
      <protection hidden="1"/>
    </xf>
    <xf numFmtId="0" fontId="38" fillId="2" borderId="0" xfId="4" applyFont="1" applyFill="1" applyProtection="1">
      <protection hidden="1"/>
    </xf>
    <xf numFmtId="0" fontId="30" fillId="6" borderId="0" xfId="3" applyFont="1" applyFill="1" applyProtection="1">
      <protection hidden="1"/>
    </xf>
    <xf numFmtId="0" fontId="36" fillId="5" borderId="0" xfId="3" applyFont="1" applyFill="1" applyAlignment="1" applyProtection="1">
      <alignment horizontal="left" vertical="center" wrapText="1"/>
      <protection hidden="1"/>
    </xf>
    <xf numFmtId="1" fontId="21" fillId="5" borderId="0" xfId="3" applyNumberFormat="1" applyFont="1" applyFill="1" applyAlignment="1" applyProtection="1">
      <alignment horizontal="right" vertical="center" indent="2"/>
      <protection hidden="1"/>
    </xf>
    <xf numFmtId="3" fontId="17" fillId="5" borderId="0" xfId="2" applyNumberFormat="1" applyFont="1" applyFill="1" applyBorder="1" applyAlignment="1" applyProtection="1">
      <alignment horizontal="center" vertical="center"/>
      <protection locked="0" hidden="1"/>
    </xf>
    <xf numFmtId="3" fontId="6" fillId="2" borderId="0" xfId="3" applyNumberFormat="1" applyFont="1" applyFill="1" applyProtection="1">
      <protection hidden="1"/>
    </xf>
    <xf numFmtId="2" fontId="0" fillId="6" borderId="0" xfId="0" applyNumberFormat="1" applyFill="1" applyProtection="1">
      <protection hidden="1"/>
    </xf>
    <xf numFmtId="3" fontId="37" fillId="5" borderId="0" xfId="3" applyNumberFormat="1" applyFont="1" applyFill="1" applyAlignment="1" applyProtection="1">
      <alignment horizontal="center" vertical="center"/>
      <protection hidden="1"/>
    </xf>
    <xf numFmtId="166" fontId="0" fillId="6" borderId="0" xfId="0" applyNumberFormat="1" applyFill="1" applyProtection="1">
      <protection hidden="1"/>
    </xf>
    <xf numFmtId="3" fontId="17" fillId="7" borderId="1" xfId="2" applyNumberFormat="1" applyFont="1" applyFill="1" applyBorder="1" applyAlignment="1" applyProtection="1">
      <alignment horizontal="center" vertical="center"/>
      <protection hidden="1"/>
    </xf>
    <xf numFmtId="3" fontId="18" fillId="5" borderId="0" xfId="3" applyNumberFormat="1" applyFont="1" applyFill="1" applyBorder="1" applyAlignment="1" applyProtection="1">
      <alignment horizontal="right" vertical="center"/>
      <protection hidden="1"/>
    </xf>
    <xf numFmtId="0" fontId="36" fillId="5" borderId="0" xfId="3" applyFont="1" applyFill="1" applyAlignment="1" applyProtection="1">
      <alignment horizontal="center"/>
      <protection hidden="1"/>
    </xf>
    <xf numFmtId="0" fontId="0" fillId="6" borderId="0" xfId="0" applyFill="1" applyBorder="1" applyProtection="1">
      <protection hidden="1"/>
    </xf>
    <xf numFmtId="3" fontId="17" fillId="5" borderId="0" xfId="2" applyNumberFormat="1" applyFont="1" applyFill="1" applyBorder="1" applyAlignment="1" applyProtection="1">
      <alignment horizontal="center" vertical="center"/>
      <protection hidden="1"/>
    </xf>
    <xf numFmtId="0" fontId="15" fillId="5" borderId="0" xfId="3" applyFont="1" applyFill="1" applyProtection="1">
      <protection hidden="1"/>
    </xf>
    <xf numFmtId="0" fontId="48" fillId="5" borderId="0" xfId="3" applyFont="1" applyFill="1" applyProtection="1">
      <protection hidden="1"/>
    </xf>
    <xf numFmtId="0" fontId="50" fillId="5" borderId="0" xfId="3" applyFont="1" applyFill="1" applyProtection="1">
      <protection hidden="1"/>
    </xf>
    <xf numFmtId="0" fontId="9" fillId="2" borderId="0" xfId="3" applyFont="1" applyFill="1" applyAlignment="1" applyProtection="1">
      <alignment horizontal="left" vertical="center"/>
      <protection hidden="1"/>
    </xf>
    <xf numFmtId="4" fontId="0" fillId="6" borderId="0" xfId="0" applyNumberFormat="1" applyFill="1" applyProtection="1">
      <protection hidden="1"/>
    </xf>
    <xf numFmtId="0" fontId="49" fillId="8" borderId="0" xfId="0" applyFont="1" applyFill="1" applyBorder="1" applyProtection="1">
      <protection hidden="1"/>
    </xf>
    <xf numFmtId="0" fontId="36" fillId="7" borderId="1" xfId="0" applyFont="1" applyFill="1" applyBorder="1" applyAlignment="1" applyProtection="1">
      <alignment horizontal="center" vertical="center"/>
      <protection hidden="1"/>
    </xf>
    <xf numFmtId="3" fontId="0" fillId="6" borderId="0" xfId="0" applyNumberFormat="1" applyFill="1" applyProtection="1">
      <protection hidden="1"/>
    </xf>
    <xf numFmtId="3" fontId="17" fillId="5" borderId="0" xfId="2" applyNumberFormat="1" applyFont="1" applyFill="1" applyBorder="1" applyAlignment="1" applyProtection="1">
      <alignment vertical="center"/>
      <protection locked="0" hidden="1"/>
    </xf>
    <xf numFmtId="0" fontId="14" fillId="2" borderId="0" xfId="3" applyFont="1" applyFill="1" applyAlignment="1" applyProtection="1">
      <alignment horizontal="left" vertical="center"/>
      <protection hidden="1"/>
    </xf>
    <xf numFmtId="0" fontId="6" fillId="2" borderId="0" xfId="3" applyFont="1" applyFill="1" applyAlignment="1" applyProtection="1">
      <alignment horizontal="center" vertical="center"/>
      <protection hidden="1"/>
    </xf>
    <xf numFmtId="0" fontId="17" fillId="2" borderId="0" xfId="3" quotePrefix="1" applyFont="1" applyFill="1" applyAlignment="1" applyProtection="1">
      <alignment horizontal="left" vertical="center"/>
      <protection hidden="1"/>
    </xf>
    <xf numFmtId="0" fontId="12" fillId="2" borderId="0" xfId="3" applyFont="1" applyFill="1" applyAlignment="1" applyProtection="1">
      <alignment horizontal="center" vertical="center"/>
      <protection hidden="1"/>
    </xf>
    <xf numFmtId="0" fontId="17" fillId="2" borderId="0" xfId="3" applyFont="1" applyFill="1" applyAlignment="1" applyProtection="1">
      <alignment horizontal="center" vertical="center"/>
      <protection hidden="1"/>
    </xf>
    <xf numFmtId="0" fontId="53" fillId="2" borderId="0" xfId="0" applyFont="1" applyFill="1"/>
    <xf numFmtId="0" fontId="9" fillId="2" borderId="0" xfId="3" applyFont="1" applyFill="1" applyAlignment="1" applyProtection="1">
      <alignment horizontal="left" vertical="center"/>
      <protection hidden="1"/>
    </xf>
    <xf numFmtId="0" fontId="49" fillId="6" borderId="0" xfId="0" applyFont="1" applyFill="1" applyProtection="1">
      <protection hidden="1"/>
    </xf>
    <xf numFmtId="3" fontId="19" fillId="5" borderId="11" xfId="2" applyNumberFormat="1" applyFont="1" applyFill="1" applyBorder="1" applyAlignment="1" applyProtection="1">
      <alignment horizontal="center" vertical="center"/>
      <protection hidden="1"/>
    </xf>
    <xf numFmtId="0" fontId="25" fillId="5" borderId="3" xfId="3" applyFont="1" applyFill="1" applyBorder="1" applyAlignment="1" applyProtection="1">
      <alignment vertical="center"/>
      <protection hidden="1"/>
    </xf>
    <xf numFmtId="0" fontId="25" fillId="5" borderId="4" xfId="3" applyFont="1" applyFill="1" applyBorder="1" applyAlignment="1" applyProtection="1">
      <alignment vertical="center"/>
      <protection hidden="1"/>
    </xf>
    <xf numFmtId="0" fontId="6" fillId="2" borderId="0" xfId="3" quotePrefix="1" applyFont="1" applyFill="1" applyBorder="1" applyAlignment="1" applyProtection="1">
      <alignment horizontal="left" vertical="center"/>
      <protection hidden="1"/>
    </xf>
    <xf numFmtId="0" fontId="6" fillId="2" borderId="0" xfId="3" applyFont="1" applyFill="1" applyBorder="1" applyAlignment="1" applyProtection="1">
      <alignment horizontal="left" vertical="center"/>
      <protection hidden="1"/>
    </xf>
    <xf numFmtId="0" fontId="6" fillId="2" borderId="0" xfId="3" applyFont="1" applyFill="1" applyBorder="1" applyAlignment="1" applyProtection="1">
      <alignment horizontal="center" vertical="center"/>
      <protection hidden="1"/>
    </xf>
    <xf numFmtId="0" fontId="2" fillId="2" borderId="0" xfId="0" applyFont="1" applyFill="1" applyAlignment="1" applyProtection="1">
      <alignment horizontal="left" vertical="top" wrapText="1"/>
      <protection hidden="1"/>
    </xf>
    <xf numFmtId="1" fontId="0" fillId="6" borderId="0" xfId="0" applyNumberFormat="1" applyFill="1" applyProtection="1">
      <protection hidden="1"/>
    </xf>
    <xf numFmtId="0" fontId="0" fillId="6" borderId="6" xfId="0" applyFill="1" applyBorder="1" applyProtection="1">
      <protection hidden="1"/>
    </xf>
    <xf numFmtId="3" fontId="0" fillId="6" borderId="6" xfId="0" applyNumberFormat="1" applyFill="1" applyBorder="1" applyProtection="1">
      <protection hidden="1"/>
    </xf>
    <xf numFmtId="1" fontId="0" fillId="6" borderId="6" xfId="0" applyNumberFormat="1" applyFill="1" applyBorder="1" applyProtection="1">
      <protection hidden="1"/>
    </xf>
    <xf numFmtId="0" fontId="0" fillId="6" borderId="12" xfId="0" applyFill="1" applyBorder="1" applyProtection="1">
      <protection hidden="1"/>
    </xf>
    <xf numFmtId="1" fontId="0" fillId="6" borderId="12" xfId="0" applyNumberFormat="1" applyFill="1" applyBorder="1" applyProtection="1">
      <protection hidden="1"/>
    </xf>
    <xf numFmtId="1" fontId="0" fillId="6" borderId="0" xfId="2" applyNumberFormat="1" applyFont="1" applyFill="1" applyAlignment="1" applyProtection="1">
      <alignment horizontal="center"/>
      <protection hidden="1"/>
    </xf>
    <xf numFmtId="3" fontId="19" fillId="10" borderId="1" xfId="2" applyNumberFormat="1" applyFont="1" applyFill="1" applyBorder="1" applyAlignment="1" applyProtection="1">
      <alignment horizontal="center" vertical="center"/>
      <protection hidden="1"/>
    </xf>
    <xf numFmtId="0" fontId="28" fillId="2" borderId="0" xfId="3" applyFont="1" applyFill="1" applyAlignment="1" applyProtection="1">
      <protection hidden="1"/>
    </xf>
    <xf numFmtId="0" fontId="28" fillId="5" borderId="0" xfId="3" applyFont="1" applyFill="1" applyProtection="1">
      <protection hidden="1"/>
    </xf>
    <xf numFmtId="0" fontId="30" fillId="5" borderId="0" xfId="3" applyFont="1" applyFill="1" applyProtection="1">
      <protection hidden="1"/>
    </xf>
    <xf numFmtId="0" fontId="52" fillId="2" borderId="0" xfId="4" applyFont="1" applyFill="1" applyAlignment="1"/>
    <xf numFmtId="0" fontId="52" fillId="2" borderId="0" xfId="4" applyFont="1" applyFill="1" applyAlignment="1">
      <alignment horizontal="center"/>
    </xf>
    <xf numFmtId="0" fontId="32" fillId="2" borderId="0" xfId="4" applyFont="1" applyFill="1" applyAlignment="1" applyProtection="1">
      <alignment vertical="top" wrapText="1"/>
      <protection hidden="1"/>
    </xf>
    <xf numFmtId="0" fontId="30" fillId="2" borderId="0" xfId="3" applyFont="1" applyFill="1" applyAlignment="1" applyProtection="1">
      <protection hidden="1"/>
    </xf>
    <xf numFmtId="0" fontId="52" fillId="2" borderId="0" xfId="4" applyFont="1" applyFill="1" applyBorder="1" applyAlignment="1"/>
    <xf numFmtId="0" fontId="4" fillId="2" borderId="0" xfId="4" applyFill="1" applyAlignment="1"/>
    <xf numFmtId="0" fontId="0" fillId="4" borderId="0" xfId="0" applyFill="1" applyProtection="1">
      <protection hidden="1"/>
    </xf>
    <xf numFmtId="0" fontId="48" fillId="9" borderId="0" xfId="3" applyFont="1" applyFill="1" applyAlignment="1" applyProtection="1">
      <alignment vertical="top" wrapText="1"/>
      <protection hidden="1"/>
    </xf>
    <xf numFmtId="0" fontId="6" fillId="6" borderId="0" xfId="0" applyFont="1" applyFill="1" applyProtection="1">
      <protection hidden="1"/>
    </xf>
    <xf numFmtId="0" fontId="48" fillId="5" borderId="0" xfId="3" applyFont="1" applyFill="1" applyAlignment="1" applyProtection="1">
      <alignment vertical="top" wrapText="1"/>
      <protection hidden="1"/>
    </xf>
    <xf numFmtId="0" fontId="57" fillId="5" borderId="0" xfId="3" applyFont="1" applyFill="1" applyBorder="1" applyAlignment="1" applyProtection="1">
      <alignment horizontal="center" vertical="center"/>
      <protection hidden="1"/>
    </xf>
    <xf numFmtId="0" fontId="56" fillId="5" borderId="0" xfId="3" applyFont="1" applyFill="1" applyBorder="1" applyAlignment="1" applyProtection="1">
      <alignment horizontal="left" vertical="center"/>
      <protection hidden="1"/>
    </xf>
    <xf numFmtId="0" fontId="58" fillId="5" borderId="0" xfId="0" applyFont="1" applyFill="1" applyProtection="1">
      <protection hidden="1"/>
    </xf>
    <xf numFmtId="0" fontId="49" fillId="5" borderId="0" xfId="3" applyFont="1" applyFill="1" applyBorder="1" applyAlignment="1" applyProtection="1">
      <alignment vertical="center"/>
      <protection hidden="1"/>
    </xf>
    <xf numFmtId="0" fontId="0" fillId="6" borderId="0" xfId="0" applyFill="1" applyAlignment="1" applyProtection="1">
      <alignment wrapText="1"/>
      <protection hidden="1"/>
    </xf>
    <xf numFmtId="0" fontId="25" fillId="5" borderId="0" xfId="3" applyFont="1" applyFill="1" applyBorder="1" applyAlignment="1" applyProtection="1">
      <alignment horizontal="left" vertical="center"/>
      <protection hidden="1"/>
    </xf>
    <xf numFmtId="2" fontId="19" fillId="5" borderId="0" xfId="2" applyNumberFormat="1" applyFont="1" applyFill="1" applyBorder="1" applyAlignment="1" applyProtection="1">
      <alignment horizontal="center" vertical="center"/>
      <protection hidden="1"/>
    </xf>
    <xf numFmtId="0" fontId="19" fillId="5" borderId="0" xfId="3" applyFont="1" applyFill="1" applyBorder="1" applyAlignment="1" applyProtection="1">
      <alignment horizontal="center" vertical="center"/>
      <protection hidden="1"/>
    </xf>
    <xf numFmtId="0" fontId="59" fillId="5" borderId="0" xfId="0" applyFont="1" applyFill="1" applyAlignment="1" applyProtection="1">
      <alignment vertical="center"/>
      <protection hidden="1"/>
    </xf>
    <xf numFmtId="0" fontId="12" fillId="5" borderId="14" xfId="3" applyFont="1" applyFill="1" applyBorder="1" applyAlignment="1" applyProtection="1">
      <alignment horizontal="center" vertical="center"/>
      <protection hidden="1"/>
    </xf>
    <xf numFmtId="0" fontId="12" fillId="2" borderId="0" xfId="3" applyFont="1" applyFill="1" applyAlignment="1" applyProtection="1">
      <alignment vertical="center"/>
      <protection hidden="1"/>
    </xf>
    <xf numFmtId="0" fontId="13" fillId="2" borderId="0" xfId="3" applyFont="1" applyFill="1" applyAlignment="1" applyProtection="1">
      <alignment vertical="center"/>
      <protection hidden="1"/>
    </xf>
    <xf numFmtId="0" fontId="0" fillId="2" borderId="0" xfId="0" applyFill="1" applyAlignment="1" applyProtection="1">
      <alignment vertical="center"/>
      <protection hidden="1"/>
    </xf>
    <xf numFmtId="0" fontId="0" fillId="6" borderId="0" xfId="0" applyFill="1" applyAlignment="1" applyProtection="1">
      <alignment vertical="center"/>
      <protection hidden="1"/>
    </xf>
    <xf numFmtId="0" fontId="61" fillId="2" borderId="0" xfId="3" applyFont="1" applyFill="1" applyAlignment="1" applyProtection="1">
      <alignment vertical="center"/>
      <protection hidden="1"/>
    </xf>
    <xf numFmtId="0" fontId="6" fillId="2" borderId="0" xfId="3" applyFont="1" applyFill="1" applyProtection="1">
      <protection locked="0" hidden="1"/>
    </xf>
    <xf numFmtId="0" fontId="6" fillId="6" borderId="0" xfId="0" applyFont="1" applyFill="1" applyAlignment="1" applyProtection="1">
      <alignment wrapText="1"/>
      <protection hidden="1"/>
    </xf>
    <xf numFmtId="0" fontId="6" fillId="2" borderId="0" xfId="3" applyFont="1" applyFill="1" applyAlignment="1" applyProtection="1">
      <protection hidden="1"/>
    </xf>
    <xf numFmtId="0" fontId="6" fillId="11" borderId="0" xfId="3" applyFont="1" applyFill="1" applyAlignment="1" applyProtection="1">
      <protection hidden="1"/>
    </xf>
    <xf numFmtId="0" fontId="36" fillId="5" borderId="10" xfId="3" applyFont="1" applyFill="1" applyBorder="1" applyAlignment="1" applyProtection="1">
      <alignment horizontal="center" vertical="center"/>
      <protection hidden="1"/>
    </xf>
    <xf numFmtId="0" fontId="9" fillId="2" borderId="0" xfId="3" applyFont="1" applyFill="1" applyAlignment="1" applyProtection="1">
      <alignment horizontal="left" vertical="center"/>
      <protection hidden="1"/>
    </xf>
    <xf numFmtId="0" fontId="36" fillId="5" borderId="0" xfId="3" applyFont="1" applyFill="1" applyAlignment="1" applyProtection="1">
      <alignment horizontal="left" vertical="center"/>
      <protection hidden="1"/>
    </xf>
    <xf numFmtId="0" fontId="9" fillId="2" borderId="0" xfId="3" applyFont="1" applyFill="1" applyAlignment="1" applyProtection="1">
      <alignment horizontal="left" vertical="center"/>
      <protection hidden="1"/>
    </xf>
    <xf numFmtId="0" fontId="25" fillId="5" borderId="3" xfId="3" applyFont="1" applyFill="1" applyBorder="1" applyAlignment="1" applyProtection="1">
      <alignment horizontal="left" vertical="center"/>
      <protection hidden="1"/>
    </xf>
    <xf numFmtId="0" fontId="25" fillId="5" borderId="4" xfId="3" applyFont="1" applyFill="1" applyBorder="1" applyAlignment="1" applyProtection="1">
      <alignment horizontal="left" vertical="center"/>
      <protection hidden="1"/>
    </xf>
    <xf numFmtId="0" fontId="0" fillId="5" borderId="13" xfId="0" applyFill="1" applyBorder="1" applyAlignment="1" applyProtection="1">
      <alignment horizontal="center"/>
      <protection hidden="1"/>
    </xf>
    <xf numFmtId="0" fontId="36" fillId="5" borderId="0" xfId="3" applyFont="1" applyFill="1" applyBorder="1" applyAlignment="1" applyProtection="1">
      <alignment horizontal="center" vertical="center"/>
      <protection hidden="1"/>
    </xf>
    <xf numFmtId="0" fontId="3" fillId="2" borderId="0" xfId="3" applyFont="1" applyFill="1" applyAlignment="1" applyProtection="1">
      <alignment vertical="center"/>
      <protection hidden="1"/>
    </xf>
    <xf numFmtId="0" fontId="3" fillId="2" borderId="0" xfId="3" applyFont="1" applyFill="1" applyAlignment="1" applyProtection="1">
      <protection hidden="1"/>
    </xf>
    <xf numFmtId="0" fontId="35" fillId="5" borderId="0" xfId="3" applyFont="1" applyFill="1" applyAlignment="1" applyProtection="1">
      <alignment horizontal="left" vertical="center"/>
      <protection hidden="1"/>
    </xf>
    <xf numFmtId="0" fontId="9" fillId="2" borderId="0" xfId="3" applyFont="1" applyFill="1" applyAlignment="1" applyProtection="1">
      <alignment horizontal="left" vertical="center"/>
      <protection hidden="1"/>
    </xf>
    <xf numFmtId="0" fontId="25" fillId="2" borderId="0" xfId="3" applyFont="1" applyFill="1" applyAlignment="1" applyProtection="1">
      <alignment vertical="center"/>
      <protection hidden="1"/>
    </xf>
    <xf numFmtId="0" fontId="36" fillId="2" borderId="0" xfId="3" applyFont="1" applyFill="1" applyProtection="1">
      <protection hidden="1"/>
    </xf>
    <xf numFmtId="0" fontId="6" fillId="2" borderId="0" xfId="3" applyFont="1" applyFill="1" applyAlignment="1" applyProtection="1">
      <alignment horizontal="left" vertical="center" wrapText="1"/>
      <protection hidden="1"/>
    </xf>
    <xf numFmtId="2" fontId="26" fillId="5" borderId="0" xfId="0" applyNumberFormat="1" applyFont="1" applyFill="1" applyAlignment="1" applyProtection="1">
      <alignment horizontal="left" vertical="center"/>
      <protection hidden="1"/>
    </xf>
    <xf numFmtId="0" fontId="19" fillId="5" borderId="5" xfId="3" applyFont="1" applyFill="1" applyBorder="1" applyAlignment="1" applyProtection="1">
      <alignment horizontal="center" vertical="center"/>
      <protection hidden="1"/>
    </xf>
    <xf numFmtId="0" fontId="11" fillId="2" borderId="0" xfId="0" applyFont="1" applyFill="1" applyAlignment="1" applyProtection="1">
      <alignment horizontal="right" wrapText="1"/>
      <protection hidden="1"/>
    </xf>
    <xf numFmtId="0" fontId="4" fillId="6" borderId="0" xfId="4" applyFill="1" applyProtection="1">
      <protection hidden="1"/>
    </xf>
    <xf numFmtId="0" fontId="48" fillId="2" borderId="0" xfId="3" applyFont="1" applyFill="1" applyAlignment="1" applyProtection="1">
      <alignment vertical="top" wrapText="1"/>
      <protection hidden="1"/>
    </xf>
    <xf numFmtId="0" fontId="48" fillId="2" borderId="0" xfId="3" applyFont="1" applyFill="1" applyAlignment="1" applyProtection="1">
      <alignment horizontal="left" vertical="top" wrapText="1"/>
      <protection hidden="1"/>
    </xf>
    <xf numFmtId="0" fontId="0" fillId="9" borderId="0" xfId="0" applyFill="1" applyProtection="1">
      <protection hidden="1"/>
    </xf>
    <xf numFmtId="0" fontId="0" fillId="3" borderId="0" xfId="0" applyFill="1" applyProtection="1">
      <protection hidden="1"/>
    </xf>
    <xf numFmtId="0" fontId="0" fillId="2" borderId="0" xfId="0" applyFill="1" applyAlignment="1" applyProtection="1">
      <alignment horizontal="left" vertical="top" wrapText="1"/>
      <protection hidden="1"/>
    </xf>
    <xf numFmtId="0" fontId="59" fillId="2" borderId="0" xfId="0" applyFont="1" applyFill="1" applyBorder="1" applyAlignment="1" applyProtection="1">
      <alignment horizontal="left" vertical="center"/>
      <protection hidden="1"/>
    </xf>
    <xf numFmtId="0" fontId="58" fillId="2" borderId="0" xfId="0" applyFont="1" applyFill="1" applyBorder="1" applyAlignment="1" applyProtection="1">
      <alignment horizontal="left" vertical="center"/>
      <protection hidden="1"/>
    </xf>
    <xf numFmtId="2" fontId="26" fillId="5" borderId="0" xfId="2" applyNumberFormat="1" applyFont="1" applyFill="1" applyAlignment="1" applyProtection="1">
      <alignment horizontal="center" vertical="center"/>
      <protection hidden="1"/>
    </xf>
    <xf numFmtId="0" fontId="19" fillId="5" borderId="5" xfId="0" applyFont="1" applyFill="1" applyBorder="1" applyAlignment="1" applyProtection="1">
      <alignment horizontal="center" vertical="center"/>
      <protection hidden="1"/>
    </xf>
    <xf numFmtId="0" fontId="17" fillId="5" borderId="13" xfId="0" applyFont="1" applyFill="1" applyBorder="1" applyAlignment="1" applyProtection="1">
      <alignment horizontal="center" vertical="center"/>
      <protection hidden="1"/>
    </xf>
    <xf numFmtId="0" fontId="28" fillId="2" borderId="0" xfId="3" applyFont="1" applyFill="1" applyAlignment="1" applyProtection="1">
      <alignment horizontal="center"/>
      <protection hidden="1"/>
    </xf>
    <xf numFmtId="0" fontId="35" fillId="2" borderId="0" xfId="3" applyFont="1" applyFill="1" applyBorder="1" applyAlignment="1" applyProtection="1">
      <alignment horizontal="left" vertical="center"/>
      <protection hidden="1"/>
    </xf>
    <xf numFmtId="0" fontId="25" fillId="2" borderId="0" xfId="0" applyFont="1" applyFill="1" applyAlignment="1" applyProtection="1">
      <alignment horizontal="left" vertical="center"/>
      <protection hidden="1"/>
    </xf>
    <xf numFmtId="0" fontId="19" fillId="2" borderId="0" xfId="0" applyFont="1" applyFill="1" applyAlignment="1" applyProtection="1">
      <alignment horizontal="center" vertical="center"/>
      <protection hidden="1"/>
    </xf>
    <xf numFmtId="0" fontId="4" fillId="2" borderId="0" xfId="4" applyFill="1" applyAlignment="1">
      <alignment horizontal="center"/>
    </xf>
    <xf numFmtId="0" fontId="32" fillId="2" borderId="0" xfId="4" applyFont="1" applyFill="1" applyAlignment="1" applyProtection="1">
      <alignment horizontal="left" vertical="top" wrapText="1"/>
      <protection hidden="1"/>
    </xf>
    <xf numFmtId="0" fontId="48" fillId="5" borderId="0" xfId="4" applyFont="1" applyFill="1" applyAlignment="1" applyProtection="1">
      <alignment horizontal="left" vertical="top" wrapText="1"/>
      <protection hidden="1"/>
    </xf>
    <xf numFmtId="0" fontId="32" fillId="5" borderId="0" xfId="4" applyFont="1" applyFill="1" applyAlignment="1" applyProtection="1">
      <alignment vertical="center" wrapText="1"/>
      <protection hidden="1"/>
    </xf>
    <xf numFmtId="0" fontId="48" fillId="2" borderId="0" xfId="4" applyFont="1" applyFill="1" applyAlignment="1" applyProtection="1">
      <alignment horizontal="left" vertical="top" wrapText="1"/>
      <protection hidden="1"/>
    </xf>
    <xf numFmtId="0" fontId="0" fillId="5" borderId="0" xfId="3" applyFont="1" applyFill="1" applyAlignment="1" applyProtection="1">
      <alignment horizontal="left" vertical="top" wrapText="1"/>
      <protection hidden="1"/>
    </xf>
    <xf numFmtId="0" fontId="6" fillId="2" borderId="0" xfId="3" applyFont="1" applyFill="1" applyAlignment="1" applyProtection="1">
      <alignment vertical="top"/>
      <protection hidden="1"/>
    </xf>
    <xf numFmtId="0" fontId="53" fillId="2" borderId="0" xfId="3" applyFont="1" applyFill="1" applyAlignment="1" applyProtection="1">
      <alignment horizontal="center" vertical="top"/>
      <protection hidden="1"/>
    </xf>
    <xf numFmtId="0" fontId="1" fillId="5" borderId="0" xfId="3" applyFont="1" applyFill="1" applyAlignment="1" applyProtection="1">
      <alignment horizontal="left" vertical="top" wrapText="1"/>
      <protection hidden="1"/>
    </xf>
    <xf numFmtId="0" fontId="1" fillId="2" borderId="0" xfId="3" applyFont="1" applyFill="1" applyAlignment="1" applyProtection="1">
      <alignment vertical="top"/>
      <protection hidden="1"/>
    </xf>
    <xf numFmtId="0" fontId="1" fillId="2" borderId="0" xfId="3" applyFont="1" applyFill="1" applyAlignment="1" applyProtection="1">
      <alignment horizontal="center" vertical="top"/>
      <protection hidden="1"/>
    </xf>
    <xf numFmtId="0" fontId="59" fillId="5" borderId="0" xfId="3" applyFont="1" applyFill="1" applyAlignment="1" applyProtection="1">
      <alignment vertical="top"/>
      <protection hidden="1"/>
    </xf>
    <xf numFmtId="0" fontId="1" fillId="5" borderId="0" xfId="3" applyFont="1" applyFill="1" applyAlignment="1" applyProtection="1">
      <alignment vertical="top"/>
      <protection hidden="1"/>
    </xf>
    <xf numFmtId="0" fontId="1" fillId="5" borderId="0" xfId="3" applyFont="1" applyFill="1" applyAlignment="1" applyProtection="1">
      <alignment vertical="top" wrapText="1"/>
      <protection hidden="1"/>
    </xf>
    <xf numFmtId="0" fontId="1" fillId="2" borderId="0" xfId="3" applyFont="1" applyFill="1" applyAlignment="1" applyProtection="1">
      <alignment vertical="top" wrapText="1"/>
      <protection hidden="1"/>
    </xf>
    <xf numFmtId="0" fontId="1" fillId="2" borderId="0" xfId="3" applyFont="1" applyFill="1" applyAlignment="1" applyProtection="1">
      <alignment horizontal="left" vertical="top" wrapText="1"/>
      <protection hidden="1"/>
    </xf>
    <xf numFmtId="0" fontId="49" fillId="2" borderId="0" xfId="0" applyFont="1" applyFill="1" applyProtection="1">
      <protection hidden="1"/>
    </xf>
    <xf numFmtId="0" fontId="0" fillId="2" borderId="0" xfId="0" applyFont="1" applyFill="1" applyProtection="1">
      <protection hidden="1"/>
    </xf>
    <xf numFmtId="0" fontId="49" fillId="2" borderId="0" xfId="0" applyFont="1" applyFill="1" applyAlignment="1" applyProtection="1">
      <protection hidden="1"/>
    </xf>
    <xf numFmtId="0" fontId="1" fillId="5" borderId="0" xfId="3" applyFont="1" applyFill="1" applyAlignment="1" applyProtection="1">
      <alignment horizontal="left" vertical="top" wrapText="1"/>
      <protection hidden="1"/>
    </xf>
    <xf numFmtId="0" fontId="39" fillId="2" borderId="0" xfId="0" applyFont="1" applyFill="1"/>
    <xf numFmtId="0" fontId="39" fillId="2" borderId="0" xfId="3" applyFont="1" applyFill="1" applyProtection="1">
      <protection hidden="1"/>
    </xf>
    <xf numFmtId="0" fontId="48" fillId="6" borderId="0" xfId="3" applyFont="1" applyFill="1" applyAlignment="1" applyProtection="1">
      <alignment vertical="top" wrapText="1"/>
      <protection hidden="1"/>
    </xf>
    <xf numFmtId="0" fontId="50" fillId="9" borderId="0" xfId="3" applyFont="1" applyFill="1" applyAlignment="1" applyProtection="1">
      <alignment vertical="center"/>
      <protection hidden="1"/>
    </xf>
    <xf numFmtId="0" fontId="68" fillId="6" borderId="0" xfId="0" applyFont="1" applyFill="1" applyProtection="1">
      <protection hidden="1"/>
    </xf>
    <xf numFmtId="0" fontId="68" fillId="2" borderId="0" xfId="0" applyFont="1" applyFill="1" applyProtection="1">
      <protection hidden="1"/>
    </xf>
    <xf numFmtId="0" fontId="0" fillId="6" borderId="0" xfId="0" applyFill="1" applyBorder="1"/>
    <xf numFmtId="0" fontId="0" fillId="6" borderId="0" xfId="0" applyFill="1" applyBorder="1" applyAlignment="1" applyProtection="1">
      <alignment horizontal="right"/>
      <protection hidden="1"/>
    </xf>
    <xf numFmtId="0" fontId="0" fillId="6" borderId="0" xfId="0" applyFill="1" applyBorder="1" applyAlignment="1" applyProtection="1">
      <alignment horizontal="right" indent="1"/>
      <protection hidden="1"/>
    </xf>
    <xf numFmtId="2" fontId="0" fillId="6" borderId="0" xfId="0" applyNumberFormat="1" applyFill="1" applyBorder="1" applyAlignment="1" applyProtection="1">
      <alignment horizontal="right"/>
      <protection hidden="1"/>
    </xf>
    <xf numFmtId="2" fontId="0" fillId="6" borderId="0" xfId="0" applyNumberFormat="1" applyFill="1" applyBorder="1" applyProtection="1">
      <protection hidden="1"/>
    </xf>
    <xf numFmtId="0" fontId="49" fillId="6" borderId="0" xfId="0" applyFont="1" applyFill="1" applyBorder="1" applyProtection="1">
      <protection hidden="1"/>
    </xf>
    <xf numFmtId="2" fontId="49" fillId="6" borderId="0" xfId="0" applyNumberFormat="1" applyFont="1" applyFill="1" applyBorder="1" applyProtection="1">
      <protection hidden="1"/>
    </xf>
    <xf numFmtId="0" fontId="65" fillId="6" borderId="0" xfId="0" applyFont="1" applyFill="1" applyBorder="1" applyAlignment="1">
      <alignment horizontal="center"/>
    </xf>
    <xf numFmtId="0" fontId="65" fillId="6" borderId="0" xfId="0" applyFont="1" applyFill="1" applyBorder="1" applyAlignment="1">
      <alignment horizontal="center" wrapText="1"/>
    </xf>
    <xf numFmtId="0" fontId="66" fillId="14" borderId="0" xfId="0" applyFont="1" applyFill="1" applyBorder="1" applyAlignment="1">
      <alignment vertical="center"/>
    </xf>
    <xf numFmtId="0" fontId="0" fillId="14" borderId="0" xfId="0" applyFont="1" applyFill="1" applyBorder="1"/>
    <xf numFmtId="0" fontId="67" fillId="6" borderId="0" xfId="0" applyFont="1" applyFill="1" applyBorder="1"/>
    <xf numFmtId="0" fontId="0" fillId="6" borderId="0" xfId="0" applyFont="1" applyFill="1" applyBorder="1"/>
    <xf numFmtId="0" fontId="66" fillId="6" borderId="0" xfId="0" applyFont="1" applyFill="1" applyBorder="1" applyAlignment="1">
      <alignment vertical="center"/>
    </xf>
    <xf numFmtId="0" fontId="66" fillId="6" borderId="0" xfId="0" applyFont="1" applyFill="1" applyBorder="1"/>
    <xf numFmtId="0" fontId="66" fillId="14" borderId="0" xfId="0" applyFont="1" applyFill="1" applyBorder="1"/>
    <xf numFmtId="0" fontId="37" fillId="2" borderId="0" xfId="3" applyFont="1" applyFill="1" applyProtection="1">
      <protection hidden="1"/>
    </xf>
    <xf numFmtId="0" fontId="69" fillId="2" borderId="0" xfId="4" applyFont="1" applyFill="1" applyBorder="1" applyAlignment="1"/>
    <xf numFmtId="0" fontId="48" fillId="5" borderId="0" xfId="3" applyFont="1" applyFill="1" applyAlignment="1" applyProtection="1">
      <alignment vertical="top"/>
      <protection hidden="1"/>
    </xf>
    <xf numFmtId="0" fontId="0" fillId="5" borderId="0" xfId="0" applyFill="1" applyAlignment="1" applyProtection="1">
      <alignment vertical="top" wrapText="1"/>
      <protection hidden="1"/>
    </xf>
    <xf numFmtId="0" fontId="50" fillId="5" borderId="0" xfId="3" applyFont="1" applyFill="1" applyAlignment="1" applyProtection="1">
      <protection hidden="1"/>
    </xf>
    <xf numFmtId="0" fontId="6" fillId="3" borderId="1" xfId="3" applyFont="1" applyFill="1" applyBorder="1" applyAlignment="1" applyProtection="1">
      <alignment horizontal="center" vertical="center"/>
      <protection locked="0"/>
    </xf>
    <xf numFmtId="0" fontId="0" fillId="6" borderId="0" xfId="0" applyFill="1" applyProtection="1">
      <protection locked="0"/>
    </xf>
    <xf numFmtId="0" fontId="6" fillId="6" borderId="0" xfId="3" applyFont="1" applyFill="1" applyProtection="1">
      <protection locked="0"/>
    </xf>
    <xf numFmtId="0" fontId="4" fillId="6" borderId="0" xfId="4" applyFill="1" applyProtection="1">
      <protection locked="0"/>
    </xf>
    <xf numFmtId="0" fontId="6" fillId="6" borderId="0" xfId="3" applyFont="1" applyFill="1" applyAlignment="1" applyProtection="1">
      <alignment wrapText="1"/>
      <protection locked="0"/>
    </xf>
    <xf numFmtId="0" fontId="0" fillId="6" borderId="0" xfId="0" applyFill="1" applyAlignment="1" applyProtection="1">
      <alignment wrapText="1"/>
      <protection locked="0"/>
    </xf>
    <xf numFmtId="0" fontId="48" fillId="6" borderId="0" xfId="0" applyFont="1" applyFill="1" applyAlignment="1" applyProtection="1">
      <alignment wrapText="1"/>
      <protection locked="0"/>
    </xf>
    <xf numFmtId="0" fontId="49" fillId="6" borderId="0" xfId="0" applyFont="1" applyFill="1" applyAlignment="1" applyProtection="1">
      <alignment horizontal="center"/>
      <protection locked="0"/>
    </xf>
    <xf numFmtId="2" fontId="0" fillId="6" borderId="0" xfId="0" applyNumberFormat="1" applyFill="1" applyProtection="1">
      <protection locked="0"/>
    </xf>
    <xf numFmtId="1" fontId="0" fillId="6" borderId="0" xfId="2" applyNumberFormat="1" applyFont="1" applyFill="1" applyAlignment="1" applyProtection="1">
      <alignment horizontal="center"/>
      <protection locked="0"/>
    </xf>
    <xf numFmtId="3" fontId="0" fillId="6" borderId="0" xfId="0" applyNumberFormat="1" applyFill="1" applyProtection="1">
      <protection locked="0"/>
    </xf>
    <xf numFmtId="166" fontId="0" fillId="6" borderId="0" xfId="0" applyNumberFormat="1" applyFill="1" applyProtection="1">
      <protection locked="0"/>
    </xf>
    <xf numFmtId="0" fontId="0" fillId="6" borderId="0" xfId="0" applyFill="1" applyBorder="1" applyProtection="1">
      <protection locked="0"/>
    </xf>
    <xf numFmtId="0" fontId="49" fillId="8" borderId="0" xfId="0" applyFont="1" applyFill="1" applyBorder="1" applyProtection="1">
      <protection locked="0"/>
    </xf>
    <xf numFmtId="0" fontId="50" fillId="5" borderId="0" xfId="0" applyFont="1" applyFill="1" applyProtection="1">
      <protection locked="0"/>
    </xf>
    <xf numFmtId="0" fontId="58" fillId="5" borderId="0" xfId="0" applyFont="1" applyFill="1" applyProtection="1">
      <protection locked="0"/>
    </xf>
    <xf numFmtId="0" fontId="32" fillId="5" borderId="0" xfId="0" applyFont="1" applyFill="1" applyProtection="1">
      <protection locked="0"/>
    </xf>
    <xf numFmtId="0" fontId="0" fillId="5" borderId="0" xfId="0" applyFill="1" applyProtection="1">
      <protection locked="0"/>
    </xf>
    <xf numFmtId="0" fontId="49" fillId="5" borderId="0" xfId="0" applyFont="1" applyFill="1" applyProtection="1">
      <protection locked="0"/>
    </xf>
    <xf numFmtId="0" fontId="48" fillId="5" borderId="0" xfId="3" applyFont="1" applyFill="1" applyBorder="1" applyAlignment="1" applyProtection="1">
      <alignment vertical="center"/>
      <protection locked="0"/>
    </xf>
    <xf numFmtId="0" fontId="0" fillId="5" borderId="0" xfId="0" applyFont="1" applyFill="1" applyProtection="1">
      <protection locked="0"/>
    </xf>
    <xf numFmtId="4" fontId="0" fillId="6" borderId="0" xfId="0" applyNumberFormat="1" applyFill="1" applyProtection="1">
      <protection locked="0"/>
    </xf>
    <xf numFmtId="0" fontId="0" fillId="5" borderId="0" xfId="0" applyFont="1" applyFill="1" applyAlignment="1" applyProtection="1">
      <alignment wrapText="1"/>
      <protection locked="0"/>
    </xf>
    <xf numFmtId="1" fontId="0" fillId="6" borderId="0" xfId="0" applyNumberFormat="1" applyFill="1" applyProtection="1">
      <protection locked="0"/>
    </xf>
    <xf numFmtId="0" fontId="0" fillId="6" borderId="6" xfId="0" applyFill="1" applyBorder="1" applyProtection="1">
      <protection locked="0"/>
    </xf>
    <xf numFmtId="0" fontId="0" fillId="6" borderId="12" xfId="0" applyFill="1" applyBorder="1" applyProtection="1">
      <protection locked="0"/>
    </xf>
    <xf numFmtId="1" fontId="0" fillId="6" borderId="12" xfId="0" applyNumberFormat="1" applyFill="1" applyBorder="1" applyProtection="1">
      <protection locked="0"/>
    </xf>
    <xf numFmtId="2" fontId="0" fillId="6" borderId="0" xfId="0" applyNumberFormat="1" applyFill="1" applyBorder="1" applyProtection="1">
      <protection locked="0"/>
    </xf>
    <xf numFmtId="0" fontId="49" fillId="6" borderId="0" xfId="0" applyFont="1" applyFill="1" applyBorder="1" applyProtection="1">
      <protection locked="0"/>
    </xf>
    <xf numFmtId="0" fontId="65" fillId="6" borderId="0" xfId="0" applyFont="1" applyFill="1" applyBorder="1" applyAlignment="1" applyProtection="1">
      <alignment horizontal="center"/>
      <protection locked="0"/>
    </xf>
    <xf numFmtId="0" fontId="65" fillId="6" borderId="0" xfId="0" applyFont="1" applyFill="1" applyBorder="1" applyAlignment="1" applyProtection="1">
      <alignment horizontal="center" wrapText="1"/>
      <protection locked="0"/>
    </xf>
    <xf numFmtId="0" fontId="66" fillId="14" borderId="0" xfId="0" applyFont="1" applyFill="1" applyBorder="1" applyAlignment="1" applyProtection="1">
      <alignment vertical="center"/>
      <protection locked="0"/>
    </xf>
    <xf numFmtId="0" fontId="0" fillId="14" borderId="0" xfId="0" applyFont="1" applyFill="1" applyBorder="1" applyProtection="1">
      <protection locked="0"/>
    </xf>
    <xf numFmtId="0" fontId="67" fillId="6" borderId="0" xfId="0" applyFont="1" applyFill="1" applyBorder="1" applyProtection="1">
      <protection locked="0"/>
    </xf>
    <xf numFmtId="0" fontId="0" fillId="6" borderId="0" xfId="0" applyFont="1" applyFill="1" applyBorder="1" applyProtection="1">
      <protection locked="0"/>
    </xf>
    <xf numFmtId="0" fontId="66" fillId="6" borderId="0" xfId="0" applyFont="1" applyFill="1" applyBorder="1" applyAlignment="1" applyProtection="1">
      <alignment vertical="center"/>
      <protection locked="0"/>
    </xf>
    <xf numFmtId="0" fontId="66" fillId="6" borderId="0" xfId="0" applyFont="1" applyFill="1" applyBorder="1" applyProtection="1">
      <protection locked="0"/>
    </xf>
    <xf numFmtId="0" fontId="66" fillId="14" borderId="0" xfId="0" applyFont="1" applyFill="1" applyBorder="1" applyProtection="1">
      <protection locked="0"/>
    </xf>
    <xf numFmtId="0" fontId="36" fillId="3" borderId="1" xfId="0" applyFont="1" applyFill="1" applyBorder="1" applyAlignment="1" applyProtection="1">
      <alignment horizontal="center" vertical="center"/>
      <protection locked="0"/>
    </xf>
    <xf numFmtId="4" fontId="17" fillId="3" borderId="1" xfId="2" applyNumberFormat="1" applyFont="1" applyFill="1" applyBorder="1" applyAlignment="1" applyProtection="1">
      <alignment horizontal="center" vertical="center"/>
      <protection locked="0"/>
    </xf>
    <xf numFmtId="3" fontId="17" fillId="3" borderId="1" xfId="2" applyNumberFormat="1" applyFont="1" applyFill="1" applyBorder="1" applyAlignment="1" applyProtection="1">
      <alignment horizontal="center" vertical="center"/>
      <protection locked="0"/>
    </xf>
    <xf numFmtId="3" fontId="17" fillId="3" borderId="8" xfId="2" applyNumberFormat="1" applyFont="1" applyFill="1" applyBorder="1" applyAlignment="1" applyProtection="1">
      <alignment horizontal="center" vertical="center"/>
      <protection locked="0"/>
    </xf>
    <xf numFmtId="0" fontId="6" fillId="3" borderId="0" xfId="3" applyFont="1" applyFill="1" applyProtection="1">
      <protection hidden="1"/>
    </xf>
    <xf numFmtId="0" fontId="0" fillId="5" borderId="0" xfId="0" applyFill="1" applyAlignment="1" applyProtection="1">
      <alignment horizontal="left" vertical="top" wrapText="1"/>
      <protection hidden="1"/>
    </xf>
    <xf numFmtId="0" fontId="52" fillId="2" borderId="0" xfId="4" applyFont="1" applyFill="1" applyAlignment="1">
      <alignment horizontal="left" vertical="center"/>
    </xf>
    <xf numFmtId="0" fontId="59" fillId="5" borderId="0" xfId="0" applyFont="1" applyFill="1" applyBorder="1" applyAlignment="1" applyProtection="1">
      <alignment vertical="center"/>
      <protection hidden="1"/>
    </xf>
    <xf numFmtId="0" fontId="59" fillId="5" borderId="0" xfId="3" applyFont="1" applyFill="1" applyBorder="1" applyAlignment="1" applyProtection="1">
      <alignment vertical="center"/>
      <protection hidden="1"/>
    </xf>
    <xf numFmtId="0" fontId="1" fillId="5" borderId="0" xfId="3" applyFont="1" applyFill="1" applyBorder="1" applyAlignment="1" applyProtection="1">
      <alignment vertical="center"/>
      <protection hidden="1"/>
    </xf>
    <xf numFmtId="0" fontId="15" fillId="5" borderId="0" xfId="3" applyFont="1" applyFill="1" applyBorder="1" applyProtection="1">
      <protection hidden="1"/>
    </xf>
    <xf numFmtId="0" fontId="0" fillId="5" borderId="0" xfId="0" applyFill="1" applyBorder="1" applyProtection="1">
      <protection hidden="1"/>
    </xf>
    <xf numFmtId="0" fontId="48" fillId="2" borderId="0" xfId="0" applyFont="1" applyFill="1" applyAlignment="1" applyProtection="1">
      <alignment horizontal="left" vertical="center" wrapText="1"/>
      <protection hidden="1"/>
    </xf>
    <xf numFmtId="0" fontId="3" fillId="2" borderId="0" xfId="3" applyFont="1" applyFill="1" applyAlignment="1" applyProtection="1">
      <alignment horizontal="center"/>
      <protection hidden="1"/>
    </xf>
    <xf numFmtId="0" fontId="9" fillId="2" borderId="0" xfId="3" applyFont="1" applyFill="1" applyAlignment="1" applyProtection="1">
      <alignment horizontal="left" vertical="center" wrapText="1"/>
      <protection hidden="1"/>
    </xf>
    <xf numFmtId="0" fontId="6" fillId="2" borderId="0" xfId="3" applyFont="1" applyFill="1" applyBorder="1" applyAlignment="1" applyProtection="1">
      <alignment horizontal="left" vertical="center"/>
      <protection hidden="1"/>
    </xf>
    <xf numFmtId="0" fontId="6" fillId="2" borderId="0" xfId="3" applyFont="1" applyFill="1" applyBorder="1" applyAlignment="1" applyProtection="1">
      <alignment horizontal="center" vertical="center"/>
      <protection hidden="1"/>
    </xf>
    <xf numFmtId="0" fontId="6" fillId="2" borderId="0" xfId="3" quotePrefix="1" applyFont="1" applyFill="1" applyBorder="1" applyAlignment="1" applyProtection="1">
      <alignment horizontal="left" vertical="center" wrapText="1"/>
      <protection hidden="1"/>
    </xf>
    <xf numFmtId="0" fontId="9" fillId="2" borderId="0" xfId="3" applyFont="1" applyFill="1" applyBorder="1" applyAlignment="1" applyProtection="1">
      <alignment horizontal="left" vertical="center"/>
      <protection hidden="1"/>
    </xf>
    <xf numFmtId="165" fontId="6" fillId="2" borderId="0" xfId="2" applyNumberFormat="1" applyFont="1" applyFill="1" applyBorder="1" applyAlignment="1" applyProtection="1">
      <alignment horizontal="center" vertical="center"/>
      <protection hidden="1"/>
    </xf>
    <xf numFmtId="0" fontId="6" fillId="2" borderId="0" xfId="3" quotePrefix="1" applyFont="1" applyFill="1" applyBorder="1" applyAlignment="1" applyProtection="1">
      <alignment horizontal="left" wrapText="1"/>
      <protection hidden="1"/>
    </xf>
    <xf numFmtId="0" fontId="6" fillId="2" borderId="0" xfId="3" quotePrefix="1" applyFont="1" applyFill="1" applyBorder="1" applyAlignment="1" applyProtection="1">
      <alignment horizontal="left" vertical="center"/>
      <protection hidden="1"/>
    </xf>
    <xf numFmtId="0" fontId="11" fillId="2" borderId="0" xfId="0" applyFont="1" applyFill="1" applyAlignment="1" applyProtection="1">
      <alignment horizontal="right"/>
      <protection hidden="1"/>
    </xf>
    <xf numFmtId="0" fontId="2" fillId="2" borderId="0" xfId="0" applyFont="1" applyFill="1" applyAlignment="1" applyProtection="1">
      <alignment horizontal="left" vertical="center" wrapText="1"/>
      <protection hidden="1"/>
    </xf>
    <xf numFmtId="0" fontId="48" fillId="2" borderId="0" xfId="0" applyFont="1" applyFill="1" applyAlignment="1" applyProtection="1">
      <alignment horizontal="left" vertical="top" wrapText="1"/>
      <protection hidden="1"/>
    </xf>
    <xf numFmtId="0" fontId="48" fillId="5" borderId="0" xfId="4" applyFont="1" applyFill="1" applyAlignment="1" applyProtection="1">
      <alignment horizontal="left" vertical="top" wrapText="1"/>
      <protection hidden="1"/>
    </xf>
    <xf numFmtId="0" fontId="0" fillId="2" borderId="0" xfId="0" applyFill="1"/>
    <xf numFmtId="0" fontId="4" fillId="2" borderId="0" xfId="4" applyFill="1" applyAlignment="1">
      <alignment horizontal="center"/>
    </xf>
    <xf numFmtId="0" fontId="63" fillId="5" borderId="0" xfId="4" applyFont="1" applyFill="1" applyAlignment="1" applyProtection="1">
      <alignment horizontal="left" vertical="center" wrapText="1"/>
      <protection hidden="1"/>
    </xf>
    <xf numFmtId="0" fontId="48" fillId="5" borderId="0" xfId="4" applyFont="1" applyFill="1" applyAlignment="1" applyProtection="1">
      <alignment horizontal="left" vertical="center" wrapText="1"/>
      <protection hidden="1"/>
    </xf>
    <xf numFmtId="0" fontId="52" fillId="2" borderId="0" xfId="4" applyFont="1" applyFill="1" applyAlignment="1">
      <alignment horizontal="left" vertical="center"/>
    </xf>
    <xf numFmtId="0" fontId="63" fillId="5" borderId="0" xfId="4" applyFont="1" applyFill="1" applyAlignment="1" applyProtection="1">
      <alignment horizontal="left" vertical="top" wrapText="1"/>
      <protection hidden="1"/>
    </xf>
    <xf numFmtId="0" fontId="39" fillId="2" borderId="0" xfId="4" applyFont="1" applyFill="1" applyAlignment="1" applyProtection="1">
      <alignment horizontal="left" vertical="top" wrapText="1"/>
      <protection hidden="1"/>
    </xf>
    <xf numFmtId="0" fontId="28" fillId="2" borderId="0" xfId="3" applyFont="1" applyFill="1" applyAlignment="1" applyProtection="1">
      <alignment horizontal="center"/>
      <protection hidden="1"/>
    </xf>
    <xf numFmtId="0" fontId="48" fillId="5" borderId="0" xfId="3" applyFont="1" applyFill="1" applyAlignment="1" applyProtection="1">
      <alignment horizontal="left" vertical="top" wrapText="1"/>
      <protection hidden="1"/>
    </xf>
    <xf numFmtId="0" fontId="0" fillId="5" borderId="0" xfId="3" applyFont="1" applyFill="1" applyAlignment="1" applyProtection="1">
      <alignment horizontal="left" vertical="top" wrapText="1"/>
      <protection hidden="1"/>
    </xf>
    <xf numFmtId="0" fontId="39" fillId="2" borderId="0" xfId="3" applyFont="1" applyFill="1" applyAlignment="1" applyProtection="1">
      <alignment horizontal="left" vertical="top"/>
      <protection hidden="1"/>
    </xf>
    <xf numFmtId="0" fontId="1" fillId="13" borderId="1" xfId="3" applyFont="1" applyFill="1" applyBorder="1" applyAlignment="1" applyProtection="1">
      <alignment horizontal="left" vertical="top" wrapText="1"/>
      <protection hidden="1"/>
    </xf>
    <xf numFmtId="0" fontId="1" fillId="5" borderId="0" xfId="3" applyFont="1" applyFill="1" applyAlignment="1" applyProtection="1">
      <alignment horizontal="left" vertical="top" wrapText="1"/>
      <protection hidden="1"/>
    </xf>
    <xf numFmtId="0" fontId="1" fillId="12" borderId="1" xfId="3" applyFont="1" applyFill="1" applyBorder="1" applyAlignment="1" applyProtection="1">
      <alignment horizontal="left" vertical="top" wrapText="1"/>
      <protection hidden="1"/>
    </xf>
    <xf numFmtId="0" fontId="1" fillId="13" borderId="1" xfId="3" applyFont="1" applyFill="1" applyBorder="1" applyAlignment="1" applyProtection="1">
      <alignment horizontal="left" vertical="top"/>
      <protection hidden="1"/>
    </xf>
    <xf numFmtId="0" fontId="59" fillId="5" borderId="0" xfId="3" applyFont="1" applyFill="1" applyAlignment="1" applyProtection="1">
      <alignment horizontal="left" vertical="top"/>
      <protection hidden="1"/>
    </xf>
    <xf numFmtId="0" fontId="64" fillId="12" borderId="11" xfId="3" applyFont="1" applyFill="1" applyBorder="1" applyAlignment="1" applyProtection="1">
      <alignment horizontal="center" vertical="center"/>
      <protection hidden="1"/>
    </xf>
    <xf numFmtId="0" fontId="64" fillId="12" borderId="15" xfId="3" applyFont="1" applyFill="1" applyBorder="1" applyAlignment="1" applyProtection="1">
      <alignment horizontal="center" vertical="center"/>
      <protection hidden="1"/>
    </xf>
    <xf numFmtId="0" fontId="64" fillId="12" borderId="16" xfId="3" applyFont="1" applyFill="1" applyBorder="1" applyAlignment="1" applyProtection="1">
      <alignment horizontal="center" vertical="center"/>
      <protection hidden="1"/>
    </xf>
    <xf numFmtId="0" fontId="64" fillId="12" borderId="17" xfId="3" applyFont="1" applyFill="1" applyBorder="1" applyAlignment="1" applyProtection="1">
      <alignment horizontal="center" vertical="center"/>
      <protection hidden="1"/>
    </xf>
    <xf numFmtId="0" fontId="64" fillId="12" borderId="6" xfId="3" applyFont="1" applyFill="1" applyBorder="1" applyAlignment="1" applyProtection="1">
      <alignment horizontal="center" vertical="center"/>
      <protection hidden="1"/>
    </xf>
    <xf numFmtId="0" fontId="64" fillId="12" borderId="18" xfId="3" applyFont="1" applyFill="1" applyBorder="1" applyAlignment="1" applyProtection="1">
      <alignment horizontal="center" vertical="center"/>
      <protection hidden="1"/>
    </xf>
    <xf numFmtId="0" fontId="64" fillId="13" borderId="11" xfId="3" applyFont="1" applyFill="1" applyBorder="1" applyAlignment="1" applyProtection="1">
      <alignment horizontal="center" vertical="center"/>
      <protection hidden="1"/>
    </xf>
    <xf numFmtId="0" fontId="64" fillId="13" borderId="15" xfId="3" applyFont="1" applyFill="1" applyBorder="1" applyAlignment="1" applyProtection="1">
      <alignment horizontal="center" vertical="center"/>
      <protection hidden="1"/>
    </xf>
    <xf numFmtId="0" fontId="64" fillId="13" borderId="16" xfId="3" applyFont="1" applyFill="1" applyBorder="1" applyAlignment="1" applyProtection="1">
      <alignment horizontal="center" vertical="center"/>
      <protection hidden="1"/>
    </xf>
    <xf numFmtId="0" fontId="64" fillId="13" borderId="17" xfId="3" applyFont="1" applyFill="1" applyBorder="1" applyAlignment="1" applyProtection="1">
      <alignment horizontal="center" vertical="center"/>
      <protection hidden="1"/>
    </xf>
    <xf numFmtId="0" fontId="64" fillId="13" borderId="6" xfId="3" applyFont="1" applyFill="1" applyBorder="1" applyAlignment="1" applyProtection="1">
      <alignment horizontal="center" vertical="center"/>
      <protection hidden="1"/>
    </xf>
    <xf numFmtId="0" fontId="64" fillId="13" borderId="18" xfId="3" applyFont="1" applyFill="1" applyBorder="1" applyAlignment="1" applyProtection="1">
      <alignment horizontal="center" vertical="center"/>
      <protection hidden="1"/>
    </xf>
    <xf numFmtId="0" fontId="0" fillId="12" borderId="1" xfId="3" applyFont="1" applyFill="1" applyBorder="1" applyAlignment="1" applyProtection="1">
      <alignment horizontal="left" vertical="top" wrapText="1"/>
      <protection hidden="1"/>
    </xf>
    <xf numFmtId="0" fontId="0" fillId="13" borderId="1" xfId="3" applyFont="1" applyFill="1" applyBorder="1" applyAlignment="1" applyProtection="1">
      <alignment horizontal="left" vertical="top" wrapText="1"/>
      <protection hidden="1"/>
    </xf>
    <xf numFmtId="0" fontId="49" fillId="6" borderId="0" xfId="0" applyFont="1" applyFill="1" applyAlignment="1" applyProtection="1">
      <alignment horizontal="center"/>
      <protection hidden="1"/>
    </xf>
    <xf numFmtId="0" fontId="9" fillId="2" borderId="0" xfId="3" applyFont="1" applyFill="1" applyAlignment="1" applyProtection="1">
      <alignment horizontal="left" vertical="center"/>
      <protection hidden="1"/>
    </xf>
    <xf numFmtId="4" fontId="17" fillId="7" borderId="8" xfId="2" applyNumberFormat="1" applyFont="1" applyFill="1" applyBorder="1" applyAlignment="1" applyProtection="1">
      <alignment horizontal="center" vertical="center"/>
      <protection hidden="1"/>
    </xf>
    <xf numFmtId="4" fontId="17" fillId="7" borderId="9" xfId="2" applyNumberFormat="1" applyFont="1" applyFill="1" applyBorder="1" applyAlignment="1" applyProtection="1">
      <alignment horizontal="center" vertical="center"/>
      <protection hidden="1"/>
    </xf>
    <xf numFmtId="10" fontId="17" fillId="7" borderId="8" xfId="1" applyNumberFormat="1" applyFont="1" applyFill="1" applyBorder="1" applyAlignment="1" applyProtection="1">
      <alignment horizontal="center" vertical="center"/>
      <protection hidden="1"/>
    </xf>
    <xf numFmtId="10" fontId="17" fillId="7" borderId="9" xfId="1" applyNumberFormat="1" applyFont="1" applyFill="1" applyBorder="1" applyAlignment="1" applyProtection="1">
      <alignment horizontal="center" vertical="center"/>
      <protection hidden="1"/>
    </xf>
    <xf numFmtId="0" fontId="60" fillId="2" borderId="0" xfId="3" applyFont="1" applyFill="1" applyAlignment="1" applyProtection="1">
      <alignment horizontal="right" vertical="center" indent="3"/>
      <protection hidden="1"/>
    </xf>
    <xf numFmtId="0" fontId="25" fillId="5" borderId="6" xfId="3" applyFont="1" applyFill="1" applyBorder="1" applyAlignment="1" applyProtection="1">
      <alignment horizontal="center" vertical="center"/>
      <protection hidden="1"/>
    </xf>
    <xf numFmtId="0" fontId="37" fillId="2" borderId="0" xfId="3" applyFont="1" applyFill="1" applyBorder="1" applyAlignment="1" applyProtection="1">
      <alignment horizontal="center" vertical="center"/>
      <protection hidden="1"/>
    </xf>
    <xf numFmtId="2" fontId="18" fillId="5" borderId="0" xfId="2" applyNumberFormat="1" applyFont="1" applyFill="1" applyAlignment="1" applyProtection="1">
      <alignment horizontal="center" vertical="center"/>
      <protection hidden="1"/>
    </xf>
    <xf numFmtId="0" fontId="36" fillId="5" borderId="0" xfId="3" quotePrefix="1" applyFont="1" applyFill="1" applyAlignment="1" applyProtection="1">
      <alignment horizontal="left" vertical="center"/>
      <protection hidden="1"/>
    </xf>
    <xf numFmtId="0" fontId="36" fillId="5" borderId="2" xfId="3" quotePrefix="1" applyFont="1" applyFill="1" applyBorder="1" applyAlignment="1" applyProtection="1">
      <alignment horizontal="left" vertical="center"/>
      <protection hidden="1"/>
    </xf>
    <xf numFmtId="0" fontId="37" fillId="5" borderId="0" xfId="3" applyFont="1" applyFill="1" applyAlignment="1" applyProtection="1">
      <alignment horizontal="center" vertical="center"/>
      <protection hidden="1"/>
    </xf>
    <xf numFmtId="2" fontId="19" fillId="5" borderId="4" xfId="2" applyNumberFormat="1" applyFont="1" applyFill="1" applyBorder="1" applyAlignment="1" applyProtection="1">
      <alignment horizontal="center" vertical="center"/>
      <protection hidden="1"/>
    </xf>
    <xf numFmtId="0" fontId="48" fillId="9" borderId="0" xfId="3" applyFont="1" applyFill="1" applyAlignment="1" applyProtection="1">
      <alignment horizontal="left" vertical="top" wrapText="1"/>
      <protection hidden="1"/>
    </xf>
    <xf numFmtId="0" fontId="58" fillId="5" borderId="0" xfId="0" applyFont="1" applyFill="1" applyBorder="1" applyAlignment="1" applyProtection="1">
      <alignment horizontal="center" vertical="center" wrapText="1"/>
      <protection hidden="1"/>
    </xf>
    <xf numFmtId="0" fontId="58" fillId="5" borderId="0" xfId="0" applyFont="1" applyFill="1" applyBorder="1" applyAlignment="1" applyProtection="1">
      <alignment horizontal="left" vertical="center" wrapText="1"/>
      <protection hidden="1"/>
    </xf>
    <xf numFmtId="0" fontId="59" fillId="5" borderId="0" xfId="0" applyFont="1" applyFill="1" applyBorder="1" applyAlignment="1" applyProtection="1">
      <alignment horizontal="center" vertical="center"/>
      <protection hidden="1"/>
    </xf>
    <xf numFmtId="0" fontId="48" fillId="5" borderId="0" xfId="0" applyFont="1" applyFill="1" applyAlignment="1" applyProtection="1">
      <alignment horizontal="left" vertical="top" wrapText="1"/>
      <protection hidden="1"/>
    </xf>
    <xf numFmtId="0" fontId="23" fillId="2" borderId="0" xfId="4" applyFont="1" applyFill="1" applyAlignment="1" applyProtection="1">
      <alignment horizontal="center" vertical="center"/>
      <protection hidden="1"/>
    </xf>
    <xf numFmtId="0" fontId="11" fillId="2" borderId="0" xfId="0" applyFont="1" applyFill="1" applyAlignment="1" applyProtection="1">
      <alignment horizontal="right" wrapText="1"/>
      <protection hidden="1"/>
    </xf>
    <xf numFmtId="0" fontId="22" fillId="2" borderId="0" xfId="4" applyFont="1" applyFill="1" applyProtection="1">
      <protection hidden="1"/>
    </xf>
    <xf numFmtId="0" fontId="17" fillId="3" borderId="0" xfId="3" quotePrefix="1" applyFont="1" applyFill="1" applyAlignment="1" applyProtection="1">
      <alignment horizontal="center" vertical="center"/>
      <protection hidden="1"/>
    </xf>
    <xf numFmtId="0" fontId="49" fillId="6" borderId="0" xfId="0" applyFont="1" applyFill="1" applyAlignment="1" applyProtection="1">
      <alignment horizontal="center"/>
      <protection locked="0"/>
    </xf>
    <xf numFmtId="0" fontId="36" fillId="2" borderId="0" xfId="0" applyFont="1" applyFill="1" applyAlignment="1" applyProtection="1">
      <alignment horizontal="center" vertical="center"/>
      <protection hidden="1"/>
    </xf>
    <xf numFmtId="0" fontId="17" fillId="3" borderId="0" xfId="3" applyFont="1" applyFill="1" applyAlignment="1" applyProtection="1">
      <alignment horizontal="center" vertical="center"/>
      <protection hidden="1"/>
    </xf>
    <xf numFmtId="0" fontId="0" fillId="6" borderId="0" xfId="0" applyFill="1" applyAlignment="1" applyProtection="1">
      <alignment horizontal="left" vertical="top" wrapText="1"/>
      <protection locked="0"/>
    </xf>
    <xf numFmtId="0" fontId="58" fillId="5" borderId="0" xfId="3" applyFont="1" applyFill="1" applyBorder="1" applyAlignment="1" applyProtection="1">
      <alignment horizontal="left" vertical="center" wrapText="1"/>
      <protection hidden="1"/>
    </xf>
    <xf numFmtId="0" fontId="58" fillId="5" borderId="0" xfId="3" applyFont="1" applyFill="1" applyBorder="1" applyAlignment="1" applyProtection="1">
      <alignment horizontal="center" vertical="center"/>
      <protection hidden="1"/>
    </xf>
    <xf numFmtId="0" fontId="48" fillId="6" borderId="0" xfId="0" applyFont="1" applyFill="1" applyAlignment="1" applyProtection="1">
      <alignment horizontal="left" wrapText="1"/>
      <protection locked="0"/>
    </xf>
    <xf numFmtId="0" fontId="48" fillId="6" borderId="0" xfId="0" applyFont="1" applyFill="1" applyAlignment="1" applyProtection="1">
      <alignment horizontal="left" vertical="top" wrapText="1"/>
      <protection locked="0"/>
    </xf>
    <xf numFmtId="0" fontId="49" fillId="5" borderId="0" xfId="3" applyFont="1" applyFill="1" applyBorder="1" applyAlignment="1" applyProtection="1">
      <alignment horizontal="left" vertical="center"/>
      <protection hidden="1"/>
    </xf>
    <xf numFmtId="0" fontId="0" fillId="5" borderId="0" xfId="0" applyFill="1" applyAlignment="1" applyProtection="1">
      <alignment horizontal="left" vertical="top" wrapText="1"/>
      <protection hidden="1"/>
    </xf>
    <xf numFmtId="9" fontId="44" fillId="5" borderId="0" xfId="1" applyFont="1" applyFill="1" applyBorder="1" applyAlignment="1" applyProtection="1">
      <alignment horizontal="center" vertical="center"/>
      <protection locked="0"/>
    </xf>
    <xf numFmtId="10" fontId="42" fillId="5" borderId="0" xfId="1" applyNumberFormat="1" applyFont="1" applyFill="1" applyBorder="1" applyAlignment="1" applyProtection="1">
      <alignment horizontal="center" vertical="center"/>
      <protection hidden="1"/>
    </xf>
    <xf numFmtId="9" fontId="42" fillId="6" borderId="1" xfId="3" applyNumberFormat="1" applyFont="1" applyFill="1" applyBorder="1" applyAlignment="1" applyProtection="1">
      <alignment horizontal="center" vertical="center"/>
      <protection hidden="1"/>
    </xf>
    <xf numFmtId="0" fontId="13" fillId="5" borderId="6" xfId="3" applyFont="1" applyFill="1" applyBorder="1" applyAlignment="1" applyProtection="1">
      <alignment horizontal="center" vertical="center" wrapText="1"/>
      <protection hidden="1"/>
    </xf>
    <xf numFmtId="0" fontId="42" fillId="5" borderId="0" xfId="3" applyFont="1" applyFill="1" applyAlignment="1" applyProtection="1">
      <alignment horizontal="left" vertical="center" wrapText="1"/>
      <protection hidden="1"/>
    </xf>
    <xf numFmtId="0" fontId="42" fillId="5" borderId="2" xfId="3" applyFont="1" applyFill="1" applyBorder="1" applyAlignment="1" applyProtection="1">
      <alignment horizontal="left" vertical="center" wrapText="1"/>
      <protection hidden="1"/>
    </xf>
    <xf numFmtId="0" fontId="12" fillId="5" borderId="0" xfId="3" applyFont="1" applyFill="1" applyAlignment="1" applyProtection="1">
      <alignment horizontal="left" vertical="center"/>
      <protection hidden="1"/>
    </xf>
    <xf numFmtId="0" fontId="12" fillId="5" borderId="0" xfId="3" applyFont="1" applyFill="1" applyBorder="1" applyAlignment="1" applyProtection="1">
      <alignment horizontal="left" vertical="center"/>
      <protection hidden="1"/>
    </xf>
    <xf numFmtId="0" fontId="13" fillId="5" borderId="0" xfId="3" applyFont="1" applyFill="1" applyBorder="1" applyAlignment="1" applyProtection="1">
      <alignment horizontal="center" vertical="center" wrapText="1"/>
      <protection hidden="1"/>
    </xf>
    <xf numFmtId="0" fontId="13" fillId="5" borderId="0" xfId="3" applyFont="1" applyFill="1" applyAlignment="1" applyProtection="1">
      <alignment horizontal="left" vertical="center"/>
    </xf>
    <xf numFmtId="0" fontId="13" fillId="5" borderId="2" xfId="3" applyFont="1" applyFill="1" applyBorder="1" applyAlignment="1" applyProtection="1">
      <alignment horizontal="left" vertical="center"/>
    </xf>
    <xf numFmtId="0" fontId="13" fillId="5" borderId="0" xfId="3" applyFont="1" applyFill="1" applyAlignment="1" applyProtection="1">
      <alignment horizontal="center" vertical="center"/>
      <protection hidden="1"/>
    </xf>
    <xf numFmtId="0" fontId="13" fillId="5" borderId="0" xfId="3" applyFont="1" applyFill="1" applyAlignment="1" applyProtection="1">
      <alignment horizontal="left" vertical="center" wrapText="1"/>
      <protection hidden="1"/>
    </xf>
    <xf numFmtId="0" fontId="6" fillId="5" borderId="0" xfId="3" applyFont="1" applyFill="1" applyAlignment="1" applyProtection="1">
      <alignment horizontal="left" vertical="center"/>
      <protection hidden="1"/>
    </xf>
    <xf numFmtId="0" fontId="6" fillId="5" borderId="2" xfId="3" applyFont="1" applyFill="1" applyBorder="1" applyAlignment="1" applyProtection="1">
      <alignment horizontal="left" vertical="center"/>
      <protection hidden="1"/>
    </xf>
    <xf numFmtId="0" fontId="6" fillId="5" borderId="0" xfId="3" applyFont="1" applyFill="1" applyBorder="1" applyAlignment="1" applyProtection="1">
      <alignment horizontal="center" vertical="center"/>
      <protection locked="0"/>
    </xf>
    <xf numFmtId="0" fontId="6" fillId="5" borderId="0" xfId="3" applyFont="1" applyFill="1" applyBorder="1" applyAlignment="1" applyProtection="1">
      <alignment horizontal="center" vertical="center"/>
      <protection hidden="1"/>
    </xf>
    <xf numFmtId="0" fontId="6" fillId="3" borderId="1" xfId="3" applyFont="1" applyFill="1" applyBorder="1" applyAlignment="1" applyProtection="1">
      <alignment horizontal="center" vertical="center"/>
      <protection locked="0"/>
    </xf>
    <xf numFmtId="0" fontId="6" fillId="5" borderId="6" xfId="3" applyFont="1" applyFill="1" applyBorder="1" applyAlignment="1" applyProtection="1">
      <alignment horizontal="center" wrapText="1"/>
      <protection hidden="1"/>
    </xf>
    <xf numFmtId="0" fontId="6" fillId="5" borderId="0" xfId="3" applyFont="1" applyFill="1" applyBorder="1" applyAlignment="1" applyProtection="1">
      <alignment horizontal="center" vertical="center" wrapText="1"/>
      <protection hidden="1"/>
    </xf>
    <xf numFmtId="0" fontId="9" fillId="2" borderId="0" xfId="3" applyFont="1" applyFill="1" applyAlignment="1" applyProtection="1">
      <alignment horizontal="left"/>
      <protection hidden="1"/>
    </xf>
    <xf numFmtId="0" fontId="13" fillId="5" borderId="0" xfId="3" quotePrefix="1" applyFont="1" applyFill="1" applyBorder="1" applyAlignment="1" applyProtection="1">
      <alignment horizontal="left" vertical="center"/>
      <protection hidden="1"/>
    </xf>
    <xf numFmtId="0" fontId="16" fillId="5" borderId="4" xfId="3" applyFont="1" applyFill="1" applyBorder="1" applyAlignment="1" applyProtection="1">
      <alignment horizontal="left" vertical="center"/>
      <protection hidden="1"/>
    </xf>
    <xf numFmtId="0" fontId="6" fillId="6" borderId="0" xfId="3" applyFont="1" applyFill="1" applyBorder="1" applyAlignment="1" applyProtection="1">
      <alignment horizontal="center" vertical="center"/>
      <protection hidden="1"/>
    </xf>
  </cellXfs>
  <cellStyles count="5">
    <cellStyle name="Komma" xfId="2" builtinId="3"/>
    <cellStyle name="Link" xfId="4" builtinId="8"/>
    <cellStyle name="Normal" xfId="0" builtinId="0"/>
    <cellStyle name="Normal 2" xfId="3" xr:uid="{00000000-0005-0000-0000-000003000000}"/>
    <cellStyle name="Procent" xfId="1" builtinId="5"/>
  </cellStyles>
  <dxfs count="55">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style="thin">
          <color auto="1"/>
        </top>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b/>
        <i val="0"/>
      </font>
      <fill>
        <patternFill>
          <bgColor theme="9" tint="0.59996337778862885"/>
        </patternFill>
      </fill>
      <border>
        <left style="thin">
          <color auto="1"/>
        </left>
        <right style="thin">
          <color auto="1"/>
        </right>
        <top style="thin">
          <color auto="1"/>
        </top>
        <bottom style="thin">
          <color auto="1"/>
        </bottom>
        <vertical/>
        <horizontal/>
      </border>
    </dxf>
    <dxf>
      <font>
        <b/>
        <i val="0"/>
      </font>
      <fill>
        <patternFill>
          <bgColor theme="0" tint="-0.14996795556505021"/>
        </patternFill>
      </fill>
      <border>
        <left style="thin">
          <color auto="1"/>
        </left>
        <right style="thin">
          <color auto="1"/>
        </right>
        <top style="thin">
          <color auto="1"/>
        </top>
        <bottom style="thin">
          <color auto="1"/>
        </bottom>
        <vertical/>
        <horizontal/>
      </border>
    </dxf>
    <dxf>
      <font>
        <b/>
        <i val="0"/>
      </font>
      <fill>
        <patternFill>
          <bgColor theme="0" tint="-0.14996795556505021"/>
        </patternFill>
      </fill>
      <border>
        <left style="thin">
          <color auto="1"/>
        </left>
        <right style="thin">
          <color auto="1"/>
        </right>
        <top style="thin">
          <color auto="1"/>
        </top>
        <bottom style="thin">
          <color auto="1"/>
        </bottom>
        <vertical/>
        <horizontal/>
      </border>
    </dxf>
    <dxf>
      <font>
        <color theme="9" tint="0.59996337778862885"/>
      </font>
    </dxf>
    <dxf>
      <fill>
        <patternFill>
          <bgColor theme="0" tint="-0.14996795556505021"/>
        </patternFill>
      </fill>
      <border>
        <left style="thin">
          <color auto="1"/>
        </left>
        <right style="thin">
          <color auto="1"/>
        </right>
        <top style="thin">
          <color auto="1"/>
        </top>
        <bottom style="thin">
          <color auto="1"/>
        </bottom>
        <vertical/>
        <horizontal/>
      </border>
    </dxf>
    <dxf>
      <font>
        <color theme="9" tint="0.59996337778862885"/>
      </font>
      <fill>
        <patternFill>
          <bgColor theme="9" tint="0.59996337778862885"/>
        </patternFill>
      </fill>
      <border>
        <left style="thin">
          <color auto="1"/>
        </left>
        <right/>
        <top/>
        <bottom/>
        <vertical/>
        <horizontal/>
      </border>
    </dxf>
    <dxf>
      <fill>
        <patternFill>
          <bgColor theme="9" tint="0.59996337778862885"/>
        </patternFill>
      </fill>
      <border>
        <left/>
        <right/>
        <top/>
        <bottom/>
        <vertical/>
        <horizontal/>
      </border>
    </dxf>
    <dxf>
      <fill>
        <patternFill>
          <bgColor theme="9" tint="0.59996337778862885"/>
        </patternFill>
      </fill>
      <border>
        <left/>
        <right/>
        <top/>
        <bottom/>
        <vertical/>
        <horizontal/>
      </border>
    </dxf>
    <dxf>
      <fill>
        <patternFill>
          <bgColor theme="9" tint="0.59996337778862885"/>
        </patternFill>
      </fill>
      <border>
        <left/>
        <right style="thin">
          <color auto="1"/>
        </right>
        <top style="thin">
          <color auto="1"/>
        </top>
        <bottom style="thin">
          <color auto="1"/>
        </bottom>
        <vertical/>
        <horizontal/>
      </border>
    </dxf>
    <dxf>
      <fill>
        <patternFill>
          <bgColor theme="9" tint="0.59996337778862885"/>
        </patternFill>
      </fill>
      <border>
        <left style="thin">
          <color auto="1"/>
        </left>
        <right/>
        <top/>
        <bottom/>
        <vertical/>
        <horizontal/>
      </border>
    </dxf>
    <dxf>
      <fill>
        <patternFill>
          <bgColor theme="9" tint="0.59996337778862885"/>
        </patternFill>
      </fill>
      <border>
        <left style="thin">
          <color auto="1"/>
        </left>
        <right/>
        <top/>
        <bottom/>
        <vertical/>
        <horizontal/>
      </border>
    </dxf>
    <dxf>
      <font>
        <color theme="9" tint="0.59996337778862885"/>
      </font>
      <fill>
        <patternFill>
          <bgColor theme="9" tint="0.59996337778862885"/>
        </patternFill>
      </fill>
      <border>
        <left style="thin">
          <color auto="1"/>
        </left>
        <right/>
        <top/>
        <bottom/>
        <vertical/>
        <horizontal/>
      </border>
    </dxf>
    <dxf>
      <font>
        <color theme="9" tint="0.59996337778862885"/>
      </font>
      <fill>
        <patternFill>
          <bgColor theme="9" tint="0.59996337778862885"/>
        </patternFill>
      </fill>
      <border>
        <left style="thin">
          <color auto="1"/>
        </left>
        <right/>
        <top/>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color auto="1"/>
      </font>
      <fill>
        <patternFill>
          <bgColor theme="0" tint="-0.14996795556505021"/>
        </patternFill>
      </fill>
      <border>
        <left style="thin">
          <color auto="1"/>
        </left>
        <right style="thin">
          <color auto="1"/>
        </right>
        <top style="thin">
          <color auto="1"/>
        </top>
        <bottom style="thin">
          <color auto="1"/>
        </bottom>
        <vertical/>
        <horizontal/>
      </border>
    </dxf>
    <dxf>
      <font>
        <color theme="1"/>
      </font>
      <fill>
        <patternFill>
          <bgColor rgb="FFFFFF00"/>
        </patternFill>
      </fill>
      <border>
        <left style="thin">
          <color auto="1"/>
        </left>
        <right style="thin">
          <color auto="1"/>
        </right>
        <top style="thin">
          <color auto="1"/>
        </top>
        <bottom style="thin">
          <color auto="1"/>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0" tint="-0.14996795556505021"/>
      </font>
      <fill>
        <patternFill>
          <bgColor theme="9" tint="0.59996337778862885"/>
        </patternFill>
      </fill>
      <border>
        <left/>
        <right/>
        <top/>
        <bottom/>
        <vertical/>
        <horizontal/>
      </border>
    </dxf>
    <dxf>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0" tint="-0.14996795556505021"/>
      </font>
      <fill>
        <patternFill>
          <bgColor theme="0" tint="-0.14996795556505021"/>
        </patternFill>
      </fill>
      <border>
        <left style="thin">
          <color auto="1"/>
        </left>
        <right style="thin">
          <color auto="1"/>
        </right>
        <top style="thin">
          <color auto="1"/>
        </top>
        <bottom style="thin">
          <color auto="1"/>
        </bottom>
        <vertical/>
        <horizontal/>
      </border>
    </dxf>
    <dxf>
      <fill>
        <patternFill>
          <bgColor theme="9" tint="0.59996337778862885"/>
        </patternFill>
      </fill>
      <border>
        <left/>
        <right/>
        <top/>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style="thin">
          <color auto="1"/>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0" tint="-0.14996795556505021"/>
      </font>
      <fill>
        <patternFill>
          <bgColor theme="9" tint="0.59996337778862885"/>
        </patternFill>
      </fill>
      <border>
        <left/>
        <right/>
        <top/>
        <bottom/>
        <vertical/>
        <horizontal/>
      </border>
    </dxf>
    <dxf>
      <fill>
        <patternFill>
          <bgColor theme="9" tint="0.59996337778862885"/>
        </patternFill>
      </fill>
      <border>
        <left/>
        <right/>
        <top/>
        <bottom/>
        <vertical/>
        <horizontal/>
      </border>
    </dxf>
    <dxf>
      <fill>
        <patternFill>
          <bgColor theme="9" tint="0.59996337778862885"/>
        </patternFill>
      </fill>
      <border>
        <left/>
        <right/>
        <top/>
        <bottom/>
        <vertical/>
        <horizontal/>
      </border>
    </dxf>
    <dxf>
      <fill>
        <patternFill>
          <bgColor theme="9" tint="0.59996337778862885"/>
        </patternFill>
      </fill>
      <border>
        <left/>
        <right/>
        <top/>
        <bottom/>
        <vertical/>
        <horizontal/>
      </border>
    </dxf>
    <dxf>
      <fill>
        <patternFill>
          <bgColor theme="6" tint="0.79998168889431442"/>
        </patternFill>
      </fill>
      <border>
        <left style="thin">
          <color auto="1"/>
        </left>
        <right style="thin">
          <color auto="1"/>
        </right>
        <top style="thin">
          <color auto="1"/>
        </top>
        <bottom style="thin">
          <color auto="1"/>
        </bottom>
        <vertical/>
        <horizontal/>
      </border>
    </dxf>
    <dxf>
      <fill>
        <patternFill>
          <bgColor theme="9" tint="0.59996337778862885"/>
        </patternFill>
      </fill>
      <border>
        <left/>
        <right/>
        <top style="thin">
          <color auto="1"/>
        </top>
        <bottom/>
        <vertical/>
        <horizontal/>
      </border>
    </dxf>
    <dxf>
      <font>
        <b/>
        <i val="0"/>
        <color theme="0"/>
      </font>
      <fill>
        <patternFill>
          <bgColor rgb="FFFF0000"/>
        </patternFill>
      </fill>
    </dxf>
    <dxf>
      <fill>
        <patternFill>
          <bgColor theme="9" tint="0.79998168889431442"/>
        </patternFill>
      </fill>
    </dxf>
    <dxf>
      <font>
        <color theme="0" tint="-0.14996795556505021"/>
      </font>
      <fill>
        <patternFill>
          <fgColor theme="0" tint="-0.14996795556505021"/>
          <bgColor theme="0" tint="-0.14996795556505021"/>
        </patternFill>
      </fill>
      <border>
        <left/>
        <right/>
        <top/>
        <bottom/>
        <vertical/>
        <horizontal/>
      </border>
    </dxf>
    <dxf>
      <fill>
        <patternFill>
          <bgColor theme="6" tint="0.79998168889431442"/>
        </patternFill>
      </fill>
      <border>
        <left style="thin">
          <color auto="1"/>
        </left>
        <right style="thin">
          <color auto="1"/>
        </right>
        <top style="thin">
          <color auto="1"/>
        </top>
        <bottom style="thin">
          <color auto="1"/>
        </bottom>
        <vertical/>
        <horizontal/>
      </border>
    </dxf>
    <dxf>
      <fill>
        <patternFill>
          <bgColor theme="9" tint="0.59996337778862885"/>
        </patternFill>
      </fill>
      <border>
        <left/>
        <right/>
        <top style="thin">
          <color auto="1"/>
        </top>
        <bottom/>
      </border>
    </dxf>
    <dxf>
      <font>
        <b/>
        <i val="0"/>
        <color theme="0"/>
      </font>
      <fill>
        <patternFill>
          <bgColor rgb="FFFF0000"/>
        </patternFill>
      </fill>
    </dxf>
  </dxfs>
  <tableStyles count="0" defaultTableStyle="TableStyleMedium2" defaultPivotStyle="PivotStyleLight16"/>
  <colors>
    <mruColors>
      <color rgb="FFE154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8</xdr:col>
      <xdr:colOff>11874</xdr:colOff>
      <xdr:row>10</xdr:row>
      <xdr:rowOff>76200</xdr:rowOff>
    </xdr:from>
    <xdr:to>
      <xdr:col>9</xdr:col>
      <xdr:colOff>454081</xdr:colOff>
      <xdr:row>13</xdr:row>
      <xdr:rowOff>178075</xdr:rowOff>
    </xdr:to>
    <xdr:pic>
      <xdr:nvPicPr>
        <xdr:cNvPr id="5" name="Picture 3">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69599" y="3086100"/>
          <a:ext cx="889882" cy="701951"/>
        </a:xfrm>
        <a:prstGeom prst="rect">
          <a:avLst/>
        </a:prstGeom>
      </xdr:spPr>
    </xdr:pic>
    <xdr:clientData/>
  </xdr:twoCellAnchor>
  <xdr:twoCellAnchor editAs="oneCell">
    <xdr:from>
      <xdr:col>3</xdr:col>
      <xdr:colOff>759653</xdr:colOff>
      <xdr:row>10</xdr:row>
      <xdr:rowOff>28576</xdr:rowOff>
    </xdr:from>
    <xdr:to>
      <xdr:col>5</xdr:col>
      <xdr:colOff>313658</xdr:colOff>
      <xdr:row>13</xdr:row>
      <xdr:rowOff>130452</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12178" y="2562226"/>
          <a:ext cx="820831" cy="701952"/>
        </a:xfrm>
        <a:prstGeom prst="rect">
          <a:avLst/>
        </a:prstGeom>
      </xdr:spPr>
    </xdr:pic>
    <xdr:clientData/>
  </xdr:twoCellAnchor>
  <xdr:twoCellAnchor editAs="oneCell">
    <xdr:from>
      <xdr:col>13</xdr:col>
      <xdr:colOff>504264</xdr:colOff>
      <xdr:row>0</xdr:row>
      <xdr:rowOff>0</xdr:rowOff>
    </xdr:from>
    <xdr:to>
      <xdr:col>16</xdr:col>
      <xdr:colOff>426713</xdr:colOff>
      <xdr:row>2</xdr:row>
      <xdr:rowOff>152400</xdr:rowOff>
    </xdr:to>
    <xdr:pic>
      <xdr:nvPicPr>
        <xdr:cNvPr id="7" name="Billede 6">
          <a:extLst>
            <a:ext uri="{FF2B5EF4-FFF2-40B4-BE49-F238E27FC236}">
              <a16:creationId xmlns:a16="http://schemas.microsoft.com/office/drawing/2014/main" id="{1580E066-2FAA-40C1-92AB-D57201D1BE1C}"/>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718176" y="0"/>
          <a:ext cx="1681773" cy="533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504264</xdr:colOff>
      <xdr:row>0</xdr:row>
      <xdr:rowOff>0</xdr:rowOff>
    </xdr:from>
    <xdr:to>
      <xdr:col>16</xdr:col>
      <xdr:colOff>422231</xdr:colOff>
      <xdr:row>2</xdr:row>
      <xdr:rowOff>152400</xdr:rowOff>
    </xdr:to>
    <xdr:pic>
      <xdr:nvPicPr>
        <xdr:cNvPr id="4" name="Billede 3">
          <a:extLst>
            <a:ext uri="{FF2B5EF4-FFF2-40B4-BE49-F238E27FC236}">
              <a16:creationId xmlns:a16="http://schemas.microsoft.com/office/drawing/2014/main" id="{57E9AD55-0BAF-4B2B-AC7E-07B8CC2B07A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18176" y="0"/>
          <a:ext cx="1681773" cy="533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504264</xdr:colOff>
      <xdr:row>0</xdr:row>
      <xdr:rowOff>0</xdr:rowOff>
    </xdr:from>
    <xdr:to>
      <xdr:col>16</xdr:col>
      <xdr:colOff>422231</xdr:colOff>
      <xdr:row>2</xdr:row>
      <xdr:rowOff>152400</xdr:rowOff>
    </xdr:to>
    <xdr:pic>
      <xdr:nvPicPr>
        <xdr:cNvPr id="2" name="Billede 1">
          <a:extLst>
            <a:ext uri="{FF2B5EF4-FFF2-40B4-BE49-F238E27FC236}">
              <a16:creationId xmlns:a16="http://schemas.microsoft.com/office/drawing/2014/main" id="{2E36566A-319A-408A-B973-3518B03720B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43414" y="0"/>
          <a:ext cx="1680092" cy="533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172570</xdr:colOff>
      <xdr:row>0</xdr:row>
      <xdr:rowOff>0</xdr:rowOff>
    </xdr:from>
    <xdr:to>
      <xdr:col>12</xdr:col>
      <xdr:colOff>680900</xdr:colOff>
      <xdr:row>2</xdr:row>
      <xdr:rowOff>152400</xdr:rowOff>
    </xdr:to>
    <xdr:pic>
      <xdr:nvPicPr>
        <xdr:cNvPr id="2" name="Billed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83099" y="0"/>
          <a:ext cx="1681773" cy="533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172571</xdr:colOff>
      <xdr:row>0</xdr:row>
      <xdr:rowOff>0</xdr:rowOff>
    </xdr:from>
    <xdr:to>
      <xdr:col>12</xdr:col>
      <xdr:colOff>677726</xdr:colOff>
      <xdr:row>2</xdr:row>
      <xdr:rowOff>152400</xdr:rowOff>
    </xdr:to>
    <xdr:pic>
      <xdr:nvPicPr>
        <xdr:cNvPr id="2" name="Billed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83100" y="0"/>
          <a:ext cx="1681773" cy="5334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15</xdr:col>
      <xdr:colOff>389267</xdr:colOff>
      <xdr:row>0</xdr:row>
      <xdr:rowOff>21167</xdr:rowOff>
    </xdr:from>
    <xdr:to>
      <xdr:col>17</xdr:col>
      <xdr:colOff>9056</xdr:colOff>
      <xdr:row>3</xdr:row>
      <xdr:rowOff>119211</xdr:rowOff>
    </xdr:to>
    <xdr:pic>
      <xdr:nvPicPr>
        <xdr:cNvPr id="2" name="Picture 1" descr="Energistyrelsen søger en Kontorchef til energiadministrativt kraftcenter i  Esbjerg - Altinget - Alt om politik">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47742" y="21167"/>
          <a:ext cx="1486689" cy="7266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xdr:colOff>
      <xdr:row>24</xdr:row>
      <xdr:rowOff>222249</xdr:rowOff>
    </xdr:from>
    <xdr:to>
      <xdr:col>18</xdr:col>
      <xdr:colOff>224118</xdr:colOff>
      <xdr:row>61</xdr:row>
      <xdr:rowOff>134470</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8460442" y="5164043"/>
          <a:ext cx="6039970" cy="6893486"/>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7000"/>
            </a:lnSpc>
            <a:spcAft>
              <a:spcPts val="800"/>
            </a:spcAft>
          </a:pPr>
          <a:r>
            <a:rPr lang="da-DK" sz="900" b="1" baseline="0">
              <a:effectLst/>
              <a:latin typeface="Verdana" panose="020B0604030504040204" pitchFamily="34" charset="0"/>
              <a:ea typeface="Verdana" panose="020B0604030504040204" pitchFamily="34" charset="0"/>
              <a:cs typeface="Times New Roman" panose="02020603050405020304" pitchFamily="18" charset="0"/>
            </a:rPr>
            <a:t>Dokumentationskrav ved ansøgning </a:t>
          </a:r>
          <a:r>
            <a:rPr lang="da-DK" sz="900" b="1">
              <a:effectLst/>
              <a:latin typeface="Verdana" panose="020B0604030504040204" pitchFamily="34" charset="0"/>
              <a:ea typeface="Verdana" panose="020B0604030504040204" pitchFamily="34" charset="0"/>
              <a:cs typeface="Times New Roman" panose="02020603050405020304" pitchFamily="18" charset="0"/>
            </a:rPr>
            <a:t>:</a:t>
          </a:r>
          <a:endParaRPr lang="da-DK" sz="900">
            <a:effectLst/>
            <a:latin typeface="Verdana" panose="020B0604030504040204" pitchFamily="34" charset="0"/>
            <a:ea typeface="Verdana" panose="020B0604030504040204" pitchFamily="34" charset="0"/>
            <a:cs typeface="Times New Roman" panose="02020603050405020304" pitchFamily="18" charset="0"/>
          </a:endParaRPr>
        </a:p>
        <a:p>
          <a:pPr marL="342900" lvl="0" indent="-342900">
            <a:lnSpc>
              <a:spcPct val="107000"/>
            </a:lnSpc>
            <a:spcAft>
              <a:spcPts val="800"/>
            </a:spcAft>
            <a:buFont typeface="Symbol" panose="05050102010706020507" pitchFamily="18" charset="2"/>
            <a:buChar char=""/>
          </a:pPr>
          <a:r>
            <a:rPr lang="da-DK" sz="900">
              <a:solidFill>
                <a:schemeClr val="dk1"/>
              </a:solidFill>
              <a:effectLst/>
              <a:latin typeface="Verdana" panose="020B0604030504040204" pitchFamily="34" charset="0"/>
              <a:ea typeface="Verdana" panose="020B0604030504040204" pitchFamily="34" charset="0"/>
              <a:cs typeface="+mn-cs"/>
            </a:rPr>
            <a:t>Der skal foreligge dokumentation på besætningsstørrelsen ved enten at indsende en årsrapport der maksimal er 12 måneder gammel fra ansøgningsdatoen eller et udklip fra CHR.dk. </a:t>
          </a:r>
        </a:p>
        <a:p>
          <a:pPr marL="342900" marR="0" lvl="0" indent="-342900" defTabSz="914400" eaLnBrk="1" fontAlgn="auto" latinLnBrk="0" hangingPunct="1">
            <a:lnSpc>
              <a:spcPct val="107000"/>
            </a:lnSpc>
            <a:spcBef>
              <a:spcPts val="0"/>
            </a:spcBef>
            <a:spcAft>
              <a:spcPts val="800"/>
            </a:spcAft>
            <a:buClrTx/>
            <a:buSzTx/>
            <a:buFont typeface="Symbol" panose="05050102010706020507" pitchFamily="18" charset="2"/>
            <a:buChar char=""/>
            <a:tabLst/>
            <a:defRPr/>
          </a:pPr>
          <a:r>
            <a:rPr lang="da-DK" sz="1100">
              <a:solidFill>
                <a:schemeClr val="dk1"/>
              </a:solidFill>
              <a:effectLst/>
              <a:latin typeface="+mn-lt"/>
              <a:ea typeface="+mn-ea"/>
              <a:cs typeface="+mn-cs"/>
            </a:rPr>
            <a:t>For projekter omhandlende stalde uden vekslere skal der foreligge billeddokumentation af staldende, hvor det fremgår tydeligt, at staldende ikke har installeret en veksler. Bemærk der kan kun vælges uden vekslere, hvis der ikke har været installeret veksler de seneste to år og samtidig ikke er et krav i miljørapporten/miljøgodkendelsen. </a:t>
          </a:r>
          <a:endParaRPr lang="da-DK" sz="900">
            <a:solidFill>
              <a:schemeClr val="dk1"/>
            </a:solidFill>
            <a:effectLst/>
            <a:latin typeface="Verdana" panose="020B0604030504040204" pitchFamily="34" charset="0"/>
            <a:ea typeface="Verdana" panose="020B0604030504040204" pitchFamily="34" charset="0"/>
            <a:cs typeface="+mn-cs"/>
          </a:endParaRPr>
        </a:p>
        <a:p>
          <a:pPr marL="342900" marR="0" lvl="0" indent="-342900" defTabSz="914400" eaLnBrk="1" fontAlgn="auto" latinLnBrk="0" hangingPunct="1">
            <a:lnSpc>
              <a:spcPct val="107000"/>
            </a:lnSpc>
            <a:spcBef>
              <a:spcPts val="0"/>
            </a:spcBef>
            <a:spcAft>
              <a:spcPts val="800"/>
            </a:spcAft>
            <a:buClrTx/>
            <a:buSzTx/>
            <a:buFont typeface="Symbol" panose="05050102010706020507" pitchFamily="18" charset="2"/>
            <a:buChar char=""/>
            <a:tabLst/>
            <a:defRPr/>
          </a:pPr>
          <a:r>
            <a:rPr lang="da-DK" sz="1100">
              <a:solidFill>
                <a:schemeClr val="dk1"/>
              </a:solidFill>
              <a:effectLst/>
              <a:latin typeface="+mn-lt"/>
              <a:ea typeface="+mn-ea"/>
              <a:cs typeface="+mn-cs"/>
            </a:rPr>
            <a:t>Effekten og alderen på kedel dokumenteres, eksempelvis gennem et billede af mærkepladen. Såfremt alderen ikke kan dokumenteres skal 2 år fra ansøgningstidspunktet vælges. </a:t>
          </a:r>
          <a:endParaRPr lang="da-DK" sz="900">
            <a:solidFill>
              <a:schemeClr val="dk1"/>
            </a:solidFill>
            <a:effectLst/>
            <a:latin typeface="Verdana" panose="020B0604030504040204" pitchFamily="34" charset="0"/>
            <a:ea typeface="Verdana" panose="020B0604030504040204" pitchFamily="34" charset="0"/>
            <a:cs typeface="+mn-cs"/>
          </a:endParaRPr>
        </a:p>
        <a:p>
          <a:pPr marL="342900" marR="0" lvl="0" indent="-342900" defTabSz="914400" eaLnBrk="1" fontAlgn="auto" latinLnBrk="0" hangingPunct="1">
            <a:lnSpc>
              <a:spcPct val="107000"/>
            </a:lnSpc>
            <a:spcBef>
              <a:spcPts val="0"/>
            </a:spcBef>
            <a:spcAft>
              <a:spcPts val="800"/>
            </a:spcAft>
            <a:buClrTx/>
            <a:buSzTx/>
            <a:buFont typeface="Symbol" panose="05050102010706020507" pitchFamily="18" charset="2"/>
            <a:buChar char=""/>
            <a:tabLst/>
            <a:defRPr/>
          </a:pPr>
          <a:r>
            <a:rPr lang="da-DK" sz="1100">
              <a:solidFill>
                <a:schemeClr val="dk1"/>
              </a:solidFill>
              <a:effectLst/>
              <a:latin typeface="+mn-lt"/>
              <a:ea typeface="+mn-ea"/>
              <a:cs typeface="+mn-cs"/>
            </a:rPr>
            <a:t>Budget over de forventede støtteberettiget omkostninger for projektet. Budgettet kan udfyldes i Energistyrelsens budgetskabelon, som findes på </a:t>
          </a:r>
          <a:r>
            <a:rPr lang="da-DK" sz="1100" u="sng">
              <a:solidFill>
                <a:schemeClr val="dk1"/>
              </a:solidFill>
              <a:effectLst/>
              <a:latin typeface="+mn-lt"/>
              <a:ea typeface="+mn-ea"/>
              <a:cs typeface="+mn-cs"/>
              <a:hlinkClick xmlns:r="http://schemas.openxmlformats.org/officeDocument/2006/relationships" r:id=""/>
            </a:rPr>
            <a:t>Sparenergi</a:t>
          </a:r>
          <a:r>
            <a:rPr lang="da-DK" sz="1100">
              <a:solidFill>
                <a:schemeClr val="dk1"/>
              </a:solidFill>
              <a:effectLst/>
              <a:latin typeface="+mn-lt"/>
              <a:ea typeface="+mn-ea"/>
              <a:cs typeface="+mn-cs"/>
            </a:rPr>
            <a:t> under hjælpeværktøjer. Støtteberettiget omkostninger er eksempelvis nødvendige anlægsomkostninger og ekstern rådgivning. Bemærk, hvis brændselskedlen leverer varme til både beboelse og erhverv skal de investeringsomkostninger, der vedrører beboelsen fratrækkes i budgettet.  </a:t>
          </a:r>
        </a:p>
        <a:p>
          <a:pPr marL="342900" marR="0" lvl="0" indent="-342900" defTabSz="914400" eaLnBrk="1" fontAlgn="auto" latinLnBrk="0" hangingPunct="1">
            <a:lnSpc>
              <a:spcPct val="107000"/>
            </a:lnSpc>
            <a:spcBef>
              <a:spcPts val="0"/>
            </a:spcBef>
            <a:spcAft>
              <a:spcPts val="800"/>
            </a:spcAft>
            <a:buClrTx/>
            <a:buSzTx/>
            <a:buFont typeface="Symbol" panose="05050102010706020507" pitchFamily="18" charset="2"/>
            <a:buChar char=""/>
            <a:tabLst/>
            <a:defRPr/>
          </a:pPr>
          <a:endParaRPr lang="da-DK" sz="1100">
            <a:solidFill>
              <a:schemeClr val="dk1"/>
            </a:solidFill>
            <a:effectLst/>
            <a:latin typeface="+mn-lt"/>
            <a:ea typeface="+mn-ea"/>
            <a:cs typeface="+mn-cs"/>
          </a:endParaRPr>
        </a:p>
        <a:p>
          <a:r>
            <a:rPr lang="da-DK" sz="1100" b="1">
              <a:solidFill>
                <a:schemeClr val="dk1"/>
              </a:solidFill>
              <a:effectLst/>
              <a:latin typeface="+mn-lt"/>
              <a:ea typeface="+mn-ea"/>
              <a:cs typeface="+mn-cs"/>
            </a:rPr>
            <a:t>Dokumentationskrav</a:t>
          </a:r>
          <a:r>
            <a:rPr lang="da-DK" sz="1100" b="1" baseline="0">
              <a:solidFill>
                <a:schemeClr val="dk1"/>
              </a:solidFill>
              <a:effectLst/>
              <a:latin typeface="+mn-lt"/>
              <a:ea typeface="+mn-ea"/>
              <a:cs typeface="+mn-cs"/>
            </a:rPr>
            <a:t> ved udbetaling</a:t>
          </a:r>
          <a:r>
            <a:rPr lang="da-DK" sz="1100">
              <a:solidFill>
                <a:schemeClr val="dk1"/>
              </a:solidFill>
              <a:effectLst/>
              <a:latin typeface="+mn-lt"/>
              <a:ea typeface="+mn-ea"/>
              <a:cs typeface="+mn-cs"/>
            </a:rPr>
            <a:t>:</a:t>
          </a:r>
        </a:p>
        <a:p>
          <a:pPr marL="342900" lvl="0" indent="-342900">
            <a:lnSpc>
              <a:spcPct val="107000"/>
            </a:lnSpc>
            <a:spcAft>
              <a:spcPts val="800"/>
            </a:spcAft>
            <a:buFont typeface="Symbol" panose="05050102010706020507" pitchFamily="18" charset="2"/>
            <a:buChar char=""/>
          </a:pPr>
          <a:r>
            <a:rPr lang="da-DK" sz="1100">
              <a:solidFill>
                <a:schemeClr val="dk1"/>
              </a:solidFill>
              <a:effectLst/>
              <a:latin typeface="+mn-lt"/>
              <a:ea typeface="+mn-ea"/>
              <a:cs typeface="+mn-cs"/>
            </a:rPr>
            <a:t>Datablad for virkningsgrad for brændselskedlen /SCOP-værdi for varmepumpen. SCOP-værdi aflæses på datablad for varmepumpen, såfremt SCOP ved 35 grader vælges, skal det dokumenteres at systemet kører med en fremløbstemperatur på 35 grader. Dette kunne eksempelvis være billeder af gulvvarme.</a:t>
          </a:r>
        </a:p>
        <a:p>
          <a:pPr marL="342900" marR="0" lvl="0" indent="-342900" defTabSz="914400" eaLnBrk="1" fontAlgn="auto" latinLnBrk="0" hangingPunct="1">
            <a:lnSpc>
              <a:spcPct val="107000"/>
            </a:lnSpc>
            <a:spcBef>
              <a:spcPts val="0"/>
            </a:spcBef>
            <a:spcAft>
              <a:spcPts val="800"/>
            </a:spcAft>
            <a:buClrTx/>
            <a:buSzTx/>
            <a:buFont typeface="Symbol" panose="05050102010706020507" pitchFamily="18" charset="2"/>
            <a:buChar char=""/>
            <a:tabLst/>
            <a:defRPr/>
          </a:pPr>
          <a:r>
            <a:rPr lang="da-DK" sz="1100">
              <a:solidFill>
                <a:schemeClr val="dk1"/>
              </a:solidFill>
              <a:effectLst/>
              <a:latin typeface="+mn-lt"/>
              <a:ea typeface="+mn-ea"/>
              <a:cs typeface="+mn-cs"/>
            </a:rPr>
            <a:t>Dokumentation på at projektet er realisteret. Som dokumentation for realisering indsendes fakturaer for støtteberettiget omkostninger samt dokumentation på betaling af omkostninger ved en bankudskrift. Du kan blive bedt om at dokumentere, at projektet ikke er blevet påbegyndt inden du ansøgte fx ved indsendelse af en ordrebekræftelse. Yderligere information omkring regnskabsbilag findes i kap. 2.5.i  ”Vejledning til ansøgning om tilskud til energibesparelser”.</a:t>
          </a:r>
          <a:endParaRPr lang="da-DK" sz="1100">
            <a:effectLst/>
          </a:endParaRPr>
        </a:p>
        <a:p>
          <a:r>
            <a:rPr lang="da-DK" sz="1100" b="1" i="0">
              <a:solidFill>
                <a:schemeClr val="dk1"/>
              </a:solidFill>
              <a:effectLst/>
              <a:latin typeface="+mn-lt"/>
              <a:ea typeface="+mn-ea"/>
              <a:cs typeface="+mn-cs"/>
            </a:rPr>
            <a:t>For yderligere</a:t>
          </a:r>
          <a:r>
            <a:rPr lang="da-DK" sz="1100" b="1" i="0" baseline="0">
              <a:solidFill>
                <a:schemeClr val="dk1"/>
              </a:solidFill>
              <a:effectLst/>
              <a:latin typeface="+mn-lt"/>
              <a:ea typeface="+mn-ea"/>
              <a:cs typeface="+mn-cs"/>
            </a:rPr>
            <a:t> vejledning henvises til vejledningen </a:t>
          </a:r>
          <a:r>
            <a:rPr lang="da-DK" sz="1100" b="1" i="1" baseline="0">
              <a:solidFill>
                <a:schemeClr val="dk1"/>
              </a:solidFill>
              <a:effectLst/>
              <a:latin typeface="+mn-lt"/>
              <a:ea typeface="+mn-ea"/>
              <a:cs typeface="+mn-cs"/>
            </a:rPr>
            <a:t>"</a:t>
          </a:r>
          <a:r>
            <a:rPr lang="da-DK" sz="1100" b="1" i="1">
              <a:solidFill>
                <a:schemeClr val="dk1"/>
              </a:solidFill>
              <a:effectLst/>
              <a:latin typeface="+mn-lt"/>
              <a:ea typeface="+mn-ea"/>
              <a:cs typeface="+mn-cs"/>
            </a:rPr>
            <a:t>Vejledning til standardløsning for udskiftning af brændselskedler i stalde"</a:t>
          </a:r>
          <a:r>
            <a:rPr lang="da-DK" sz="1100" b="1" i="0">
              <a:solidFill>
                <a:schemeClr val="dk1"/>
              </a:solidFill>
              <a:effectLst/>
              <a:latin typeface="+mn-lt"/>
              <a:ea typeface="+mn-ea"/>
              <a:cs typeface="+mn-cs"/>
            </a:rPr>
            <a:t>:</a:t>
          </a:r>
          <a:r>
            <a:rPr lang="da-DK" sz="1100" b="1" i="1">
              <a:solidFill>
                <a:schemeClr val="dk1"/>
              </a:solidFill>
              <a:effectLst/>
              <a:latin typeface="+mn-lt"/>
              <a:ea typeface="+mn-ea"/>
              <a:cs typeface="+mn-cs"/>
            </a:rPr>
            <a:t> </a:t>
          </a:r>
          <a:r>
            <a:rPr lang="da-DK" sz="1100" b="0" i="1">
              <a:solidFill>
                <a:schemeClr val="dk1"/>
              </a:solidFill>
              <a:effectLst/>
              <a:latin typeface="+mn-lt"/>
              <a:ea typeface="+mn-ea"/>
              <a:cs typeface="+mn-cs"/>
            </a:rPr>
            <a:t> </a:t>
          </a:r>
          <a:r>
            <a:rPr lang="da-DK" sz="1100">
              <a:solidFill>
                <a:schemeClr val="dk1"/>
              </a:solidFill>
              <a:effectLst/>
              <a:latin typeface="+mn-lt"/>
              <a:ea typeface="+mn-ea"/>
              <a:cs typeface="+mn-cs"/>
            </a:rPr>
            <a:t> </a:t>
          </a:r>
          <a:endParaRPr lang="da-DK" sz="900">
            <a:solidFill>
              <a:schemeClr val="dk1"/>
            </a:solidFill>
            <a:effectLst/>
            <a:latin typeface="Verdana" panose="020B0604030504040204" pitchFamily="34" charset="0"/>
            <a:ea typeface="Verdana" panose="020B0604030504040204" pitchFamily="34" charset="0"/>
            <a:cs typeface="+mn-cs"/>
          </a:endParaRPr>
        </a:p>
        <a:p>
          <a:endParaRPr lang="da-DK" sz="900">
            <a:solidFill>
              <a:schemeClr val="dk1"/>
            </a:solidFill>
            <a:effectLst/>
            <a:latin typeface="Verdana" panose="020B0604030504040204" pitchFamily="34" charset="0"/>
            <a:ea typeface="Verdana" panose="020B0604030504040204" pitchFamily="34" charset="0"/>
            <a:cs typeface="+mn-cs"/>
          </a:endParaRPr>
        </a:p>
        <a:p>
          <a:r>
            <a:rPr lang="da-DK" sz="1100" b="1" i="1" baseline="0">
              <a:solidFill>
                <a:schemeClr val="dk1"/>
              </a:solidFill>
              <a:effectLst/>
              <a:latin typeface="+mn-lt"/>
              <a:ea typeface="+mn-ea"/>
              <a:cs typeface="+mn-cs"/>
            </a:rPr>
            <a:t>Behov for hjælp til udfyldelse af ansøgningsskemaet, se kap. 4 i vejledningen</a:t>
          </a:r>
          <a:endParaRPr lang="da-DK" sz="900">
            <a:solidFill>
              <a:schemeClr val="dk1"/>
            </a:solidFill>
            <a:effectLst/>
            <a:latin typeface="Verdana" panose="020B0604030504040204" pitchFamily="34" charset="0"/>
            <a:ea typeface="Verdana" panose="020B0604030504040204" pitchFamily="34" charset="0"/>
            <a:cs typeface="+mn-cs"/>
          </a:endParaRPr>
        </a:p>
        <a:p>
          <a:endParaRPr lang="da-DK" sz="900">
            <a:solidFill>
              <a:schemeClr val="dk1"/>
            </a:solidFill>
            <a:effectLst/>
            <a:latin typeface="Verdana" panose="020B0604030504040204" pitchFamily="34" charset="0"/>
            <a:ea typeface="Verdana" panose="020B0604030504040204" pitchFamily="34" charset="0"/>
            <a:cs typeface="+mn-cs"/>
          </a:endParaRPr>
        </a:p>
        <a:p>
          <a:endParaRPr lang="da-DK" sz="900">
            <a:solidFill>
              <a:schemeClr val="dk1"/>
            </a:solidFill>
            <a:effectLst/>
            <a:latin typeface="Verdana" panose="020B0604030504040204" pitchFamily="34" charset="0"/>
            <a:ea typeface="Verdana" panose="020B0604030504040204" pitchFamily="34" charset="0"/>
            <a:cs typeface="+mn-cs"/>
          </a:endParaRPr>
        </a:p>
        <a:p>
          <a:endParaRPr lang="da-DK" sz="900">
            <a:solidFill>
              <a:schemeClr val="dk1"/>
            </a:solidFill>
            <a:effectLst/>
            <a:latin typeface="Verdana" panose="020B0604030504040204" pitchFamily="34" charset="0"/>
            <a:ea typeface="Verdana" panose="020B0604030504040204" pitchFamily="34" charset="0"/>
            <a:cs typeface="+mn-cs"/>
          </a:endParaRPr>
        </a:p>
        <a:p>
          <a:endParaRPr lang="da-DK" sz="9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130824/Downloads/bilag_5_-_standardloesning_for_udskiftning_af_braendselskedler_i_stalde_120822%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sheetName val="Beskrivelse"/>
      <sheetName val="Grise - Varmeforbrug"/>
      <sheetName val="Grise - regneark"/>
      <sheetName val="Grise - Virkningsgrader"/>
      <sheetName val="Grise-Virkningsgrad regneark"/>
      <sheetName val="Kyllinge - Varmeforbrug "/>
      <sheetName val="Kyllinge - regneark"/>
      <sheetName val="Kyllinge - virkningsgrad"/>
      <sheetName val="Kyllinge-Virkningsgrad regneark"/>
    </sheetNames>
    <sheetDataSet>
      <sheetData sheetId="0"/>
      <sheetData sheetId="1"/>
      <sheetData sheetId="2"/>
      <sheetData sheetId="3" refreshError="1">
        <row r="28">
          <cell r="B28" t="str">
            <v>Brændselskedel</v>
          </cell>
          <cell r="C28" t="str">
            <v>Fjernvarme</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Q56"/>
  <sheetViews>
    <sheetView topLeftCell="A10" workbookViewId="0">
      <selection activeCell="K14" sqref="K14"/>
    </sheetView>
    <sheetView zoomScale="85" zoomScaleNormal="85" workbookViewId="1">
      <selection activeCell="N9" sqref="N9"/>
    </sheetView>
  </sheetViews>
  <sheetFormatPr defaultColWidth="10.42578125" defaultRowHeight="12.75" customHeight="1" x14ac:dyDescent="0.15"/>
  <cols>
    <col min="1" max="1" width="10.7109375" style="27" customWidth="1"/>
    <col min="2" max="2" width="3.42578125" style="27" customWidth="1"/>
    <col min="3" max="3" width="8.42578125" style="27" customWidth="1"/>
    <col min="4" max="4" width="10.42578125" style="27" customWidth="1"/>
    <col min="5" max="5" width="7.5703125" style="27" customWidth="1"/>
    <col min="6" max="6" width="12.5703125" style="27" customWidth="1"/>
    <col min="7" max="7" width="14" style="27" customWidth="1"/>
    <col min="8" max="8" width="6" style="27" customWidth="1"/>
    <col min="9" max="9" width="6.7109375" style="27" customWidth="1"/>
    <col min="10" max="10" width="12.28515625" style="27" customWidth="1"/>
    <col min="11" max="11" width="10.42578125" style="27"/>
    <col min="12" max="12" width="12.7109375" style="27" customWidth="1"/>
    <col min="13" max="13" width="11.28515625" style="27" customWidth="1"/>
    <col min="14" max="14" width="12.5703125" style="27" customWidth="1"/>
    <col min="15" max="15" width="10.42578125" style="27"/>
    <col min="16" max="16" width="3.42578125" style="27" customWidth="1"/>
    <col min="17" max="17" width="7.42578125" style="27" customWidth="1"/>
    <col min="18" max="16384" width="10.42578125" style="27"/>
  </cols>
  <sheetData>
    <row r="1" spans="1:17" ht="15" customHeight="1" x14ac:dyDescent="0.15">
      <c r="A1" s="349"/>
      <c r="B1" s="349"/>
      <c r="C1" s="349"/>
      <c r="D1" s="349"/>
      <c r="E1" s="349"/>
      <c r="F1" s="349"/>
      <c r="G1" s="349"/>
      <c r="H1" s="349"/>
      <c r="I1" s="349"/>
      <c r="J1" s="349"/>
      <c r="K1" s="349"/>
      <c r="L1" s="349"/>
      <c r="M1" s="349"/>
      <c r="N1" s="349"/>
      <c r="O1" s="349"/>
      <c r="P1" s="349"/>
      <c r="Q1" s="349"/>
    </row>
    <row r="2" spans="1:17" ht="15" customHeight="1" x14ac:dyDescent="0.15">
      <c r="A2" s="4"/>
      <c r="B2" s="350" t="s">
        <v>166</v>
      </c>
      <c r="C2" s="350"/>
      <c r="D2" s="350"/>
      <c r="E2" s="350"/>
      <c r="F2" s="350"/>
      <c r="G2" s="350"/>
      <c r="H2" s="350"/>
      <c r="I2" s="350"/>
      <c r="J2" s="350"/>
      <c r="K2" s="350"/>
      <c r="L2" s="350"/>
      <c r="M2" s="350"/>
      <c r="N2" s="17"/>
      <c r="O2" s="5"/>
      <c r="P2" s="4"/>
      <c r="Q2" s="4"/>
    </row>
    <row r="3" spans="1:17" ht="22.5" customHeight="1" x14ac:dyDescent="0.25">
      <c r="A3" s="18"/>
      <c r="B3" s="350"/>
      <c r="C3" s="350"/>
      <c r="D3" s="350"/>
      <c r="E3" s="350"/>
      <c r="F3" s="350"/>
      <c r="G3" s="350"/>
      <c r="H3" s="350"/>
      <c r="I3" s="350"/>
      <c r="J3" s="350"/>
      <c r="K3" s="350"/>
      <c r="L3" s="350"/>
      <c r="M3" s="350"/>
      <c r="N3" s="5"/>
      <c r="O3" s="358" t="s">
        <v>198</v>
      </c>
      <c r="P3" s="358"/>
      <c r="Q3" s="358"/>
    </row>
    <row r="4" spans="1:17" ht="15" customHeight="1" x14ac:dyDescent="0.15">
      <c r="A4" s="19"/>
      <c r="B4" s="19"/>
      <c r="C4" s="19"/>
      <c r="D4" s="19"/>
      <c r="E4" s="19"/>
      <c r="F4" s="19"/>
      <c r="G4" s="19"/>
      <c r="H4" s="19"/>
      <c r="I4" s="19"/>
      <c r="J4" s="19"/>
      <c r="K4" s="19"/>
      <c r="L4" s="19"/>
      <c r="M4" s="19"/>
      <c r="N4" s="19"/>
      <c r="O4" s="19"/>
      <c r="P4" s="19"/>
      <c r="Q4" s="19"/>
    </row>
    <row r="5" spans="1:17" ht="15.75" customHeight="1" x14ac:dyDescent="0.2">
      <c r="A5" s="4"/>
      <c r="B5" s="4"/>
      <c r="C5" s="168"/>
      <c r="D5" s="4"/>
      <c r="E5" s="4"/>
      <c r="F5" s="4"/>
      <c r="G5" s="4"/>
      <c r="H5" s="4"/>
      <c r="I5" s="4"/>
      <c r="J5" s="4"/>
      <c r="K5" s="4"/>
      <c r="L5" s="4"/>
      <c r="M5" s="4"/>
      <c r="N5" s="4"/>
      <c r="O5" s="4"/>
      <c r="P5" s="4"/>
      <c r="Q5" s="4"/>
    </row>
    <row r="6" spans="1:17" s="141" customFormat="1" ht="15.75" customHeight="1" x14ac:dyDescent="0.2">
      <c r="A6" s="20"/>
      <c r="B6" s="20"/>
      <c r="C6" s="21"/>
      <c r="D6" s="22"/>
      <c r="E6" s="22"/>
      <c r="F6" s="22"/>
      <c r="G6" s="22"/>
      <c r="H6" s="22"/>
      <c r="I6" s="22"/>
      <c r="J6" s="23"/>
      <c r="K6" s="22"/>
      <c r="L6" s="22"/>
      <c r="M6" s="22"/>
      <c r="N6" s="22"/>
      <c r="O6" s="22"/>
      <c r="P6" s="22"/>
      <c r="Q6" s="22"/>
    </row>
    <row r="7" spans="1:17" s="141" customFormat="1" ht="15.75" customHeight="1" x14ac:dyDescent="0.2">
      <c r="A7" s="186"/>
      <c r="B7" s="186"/>
      <c r="C7" s="191"/>
      <c r="D7" s="191"/>
      <c r="E7" s="191"/>
      <c r="F7" s="191"/>
      <c r="G7" s="191"/>
      <c r="H7" s="191"/>
      <c r="I7" s="191"/>
      <c r="J7" s="191"/>
      <c r="K7" s="191"/>
      <c r="L7" s="191"/>
      <c r="M7" s="191"/>
      <c r="N7" s="191"/>
      <c r="O7" s="191"/>
      <c r="P7" s="192"/>
      <c r="Q7" s="192"/>
    </row>
    <row r="8" spans="1:17" s="141" customFormat="1" ht="15.75" customHeight="1" x14ac:dyDescent="0.2">
      <c r="A8" s="186"/>
      <c r="B8" s="186"/>
      <c r="C8" s="168"/>
      <c r="D8" s="20"/>
      <c r="E8" s="20"/>
      <c r="F8" s="20"/>
      <c r="G8" s="20"/>
      <c r="H8" s="20"/>
      <c r="I8" s="20"/>
      <c r="J8" s="20"/>
      <c r="K8" s="20"/>
      <c r="L8" s="20"/>
      <c r="M8" s="20"/>
      <c r="N8" s="20"/>
      <c r="O8" s="22"/>
      <c r="P8" s="22"/>
      <c r="Q8" s="22"/>
    </row>
    <row r="9" spans="1:17" s="141" customFormat="1" ht="15.75" customHeight="1" x14ac:dyDescent="0.2">
      <c r="A9" s="9"/>
      <c r="B9" s="176"/>
      <c r="C9" s="351"/>
      <c r="D9" s="351"/>
      <c r="E9" s="351"/>
      <c r="F9" s="351"/>
      <c r="G9" s="351"/>
      <c r="H9" s="351"/>
      <c r="I9" s="351"/>
      <c r="J9" s="351"/>
      <c r="K9" s="351"/>
      <c r="L9" s="351"/>
      <c r="M9" s="351"/>
      <c r="N9" s="175"/>
      <c r="O9" s="175"/>
      <c r="P9" s="137"/>
      <c r="Q9" s="22"/>
    </row>
    <row r="10" spans="1:17" s="141" customFormat="1" ht="15.75" customHeight="1" x14ac:dyDescent="0.3">
      <c r="A10" s="9"/>
      <c r="B10" s="138"/>
      <c r="C10" s="9"/>
      <c r="D10" s="9"/>
      <c r="E10" s="9"/>
      <c r="F10" s="9"/>
      <c r="G10" s="9"/>
      <c r="H10" s="9"/>
      <c r="I10" s="9"/>
      <c r="J10" s="9"/>
      <c r="K10" s="139"/>
      <c r="L10" s="139"/>
      <c r="M10" s="9"/>
      <c r="N10" s="9"/>
      <c r="O10" s="9"/>
      <c r="P10" s="9"/>
      <c r="Q10" s="22"/>
    </row>
    <row r="11" spans="1:17" s="141" customFormat="1" ht="15.75" customHeight="1" x14ac:dyDescent="0.25">
      <c r="A11" s="9"/>
      <c r="B11" s="354"/>
      <c r="C11" s="354"/>
      <c r="D11" s="354"/>
      <c r="E11" s="354"/>
      <c r="F11" s="354"/>
      <c r="G11" s="354"/>
      <c r="H11" s="354"/>
      <c r="I11" s="354"/>
      <c r="J11" s="354"/>
      <c r="K11" s="9"/>
      <c r="L11" s="96"/>
      <c r="M11" s="9"/>
      <c r="N11" s="9"/>
      <c r="O11" s="9"/>
      <c r="P11" s="96"/>
      <c r="Q11" s="22"/>
    </row>
    <row r="12" spans="1:17" s="141" customFormat="1" ht="15.75" customHeight="1" x14ac:dyDescent="0.2">
      <c r="A12" s="9"/>
      <c r="B12" s="176"/>
      <c r="C12" s="351"/>
      <c r="D12" s="351"/>
      <c r="E12" s="351"/>
      <c r="F12" s="351"/>
      <c r="G12" s="175"/>
      <c r="H12" s="355"/>
      <c r="I12" s="355"/>
      <c r="J12" s="8"/>
      <c r="K12" s="9"/>
      <c r="L12" s="352"/>
      <c r="M12" s="356"/>
      <c r="N12" s="356"/>
      <c r="O12" s="356"/>
      <c r="P12" s="356"/>
      <c r="Q12" s="22"/>
    </row>
    <row r="13" spans="1:17" s="141" customFormat="1" ht="15.75" customHeight="1" x14ac:dyDescent="0.2">
      <c r="A13" s="9"/>
      <c r="B13" s="176"/>
      <c r="C13" s="357"/>
      <c r="D13" s="357"/>
      <c r="E13" s="357"/>
      <c r="F13" s="357"/>
      <c r="G13" s="174"/>
      <c r="H13" s="352"/>
      <c r="I13" s="352"/>
      <c r="J13" s="8"/>
      <c r="K13" s="9"/>
      <c r="L13" s="352"/>
      <c r="M13" s="356"/>
      <c r="N13" s="356"/>
      <c r="O13" s="356"/>
      <c r="P13" s="356"/>
      <c r="Q13" s="22"/>
    </row>
    <row r="14" spans="1:17" s="141" customFormat="1" ht="15.75" customHeight="1" x14ac:dyDescent="0.2">
      <c r="A14" s="9"/>
      <c r="B14" s="176"/>
      <c r="C14" s="351"/>
      <c r="D14" s="351"/>
      <c r="E14" s="351"/>
      <c r="F14" s="351"/>
      <c r="G14" s="175"/>
      <c r="H14" s="352"/>
      <c r="I14" s="352"/>
      <c r="J14" s="8"/>
      <c r="K14" s="9"/>
      <c r="L14" s="176"/>
      <c r="M14" s="353"/>
      <c r="N14" s="353"/>
      <c r="O14" s="353"/>
      <c r="P14" s="353"/>
      <c r="Q14" s="22"/>
    </row>
    <row r="15" spans="1:17" s="141" customFormat="1" ht="15" customHeight="1" x14ac:dyDescent="0.25">
      <c r="A15" s="9"/>
      <c r="B15" s="10"/>
      <c r="C15" s="8"/>
      <c r="D15" s="4"/>
      <c r="E15" s="267" t="s">
        <v>14</v>
      </c>
      <c r="F15" s="268"/>
      <c r="G15" s="268"/>
      <c r="H15" s="231"/>
      <c r="I15" s="269" t="s">
        <v>15</v>
      </c>
      <c r="J15" s="268"/>
      <c r="K15" s="268"/>
      <c r="L15" s="231"/>
      <c r="M15" s="268"/>
      <c r="N15" s="11"/>
      <c r="O15" s="12"/>
      <c r="P15" s="8"/>
      <c r="Q15" s="22"/>
    </row>
    <row r="16" spans="1:17" s="141" customFormat="1" ht="34.35" customHeight="1" x14ac:dyDescent="0.2">
      <c r="A16" s="9"/>
      <c r="B16" s="176"/>
      <c r="C16" s="8"/>
      <c r="D16" s="4"/>
      <c r="E16" s="348" t="s">
        <v>175</v>
      </c>
      <c r="F16" s="348"/>
      <c r="G16" s="348"/>
      <c r="H16" s="293"/>
      <c r="I16" s="360" t="s">
        <v>176</v>
      </c>
      <c r="J16" s="360"/>
      <c r="K16" s="360"/>
      <c r="L16" s="360"/>
      <c r="M16" s="360"/>
      <c r="N16" s="177"/>
      <c r="O16" s="359"/>
      <c r="P16" s="359"/>
      <c r="Q16" s="22"/>
    </row>
    <row r="17" spans="1:17" s="141" customFormat="1" ht="47.25" customHeight="1" x14ac:dyDescent="0.2">
      <c r="A17" s="9"/>
      <c r="B17" s="176"/>
      <c r="C17" s="8"/>
      <c r="D17" s="4"/>
      <c r="E17" s="348" t="s">
        <v>191</v>
      </c>
      <c r="F17" s="348"/>
      <c r="G17" s="348"/>
      <c r="H17" s="293"/>
      <c r="I17" s="348" t="s">
        <v>177</v>
      </c>
      <c r="J17" s="348"/>
      <c r="K17" s="348"/>
      <c r="L17" s="348"/>
      <c r="M17" s="348"/>
      <c r="N17" s="13"/>
      <c r="O17" s="359"/>
      <c r="P17" s="359"/>
      <c r="Q17" s="22"/>
    </row>
    <row r="18" spans="1:17" s="141" customFormat="1" ht="54" customHeight="1" x14ac:dyDescent="0.2">
      <c r="A18" s="9"/>
      <c r="B18" s="176"/>
      <c r="C18" s="8"/>
      <c r="D18" s="4"/>
      <c r="E18" s="348" t="s">
        <v>178</v>
      </c>
      <c r="F18" s="348"/>
      <c r="G18" s="348"/>
      <c r="H18" s="293"/>
      <c r="I18" s="348" t="s">
        <v>179</v>
      </c>
      <c r="J18" s="348"/>
      <c r="K18" s="348"/>
      <c r="L18" s="348"/>
      <c r="M18" s="348"/>
      <c r="N18" s="13"/>
      <c r="O18" s="359"/>
      <c r="P18" s="359"/>
      <c r="Q18" s="22"/>
    </row>
    <row r="19" spans="1:17" s="141" customFormat="1" ht="34.35" customHeight="1" x14ac:dyDescent="0.2">
      <c r="A19" s="20"/>
      <c r="B19" s="190"/>
      <c r="C19" s="193"/>
      <c r="D19" s="193"/>
      <c r="E19" s="348" t="s">
        <v>180</v>
      </c>
      <c r="F19" s="348"/>
      <c r="G19" s="348"/>
      <c r="H19" s="294"/>
      <c r="I19" s="294"/>
      <c r="J19" s="294"/>
      <c r="K19" s="294"/>
      <c r="L19" s="294"/>
      <c r="M19" s="294"/>
      <c r="N19" s="193"/>
      <c r="O19" s="193"/>
      <c r="P19" s="22"/>
      <c r="Q19" s="22"/>
    </row>
    <row r="20" spans="1:17" s="141" customFormat="1" ht="15.75" customHeight="1" x14ac:dyDescent="0.25">
      <c r="A20" s="20"/>
      <c r="B20" s="194"/>
      <c r="C20" s="191"/>
      <c r="D20" s="191"/>
      <c r="E20" s="348"/>
      <c r="F20" s="348"/>
      <c r="G20" s="348"/>
      <c r="H20" s="191"/>
      <c r="I20" s="191"/>
      <c r="J20" s="191"/>
      <c r="K20" s="191"/>
      <c r="L20" s="191"/>
      <c r="M20" s="191"/>
      <c r="N20" s="191"/>
      <c r="O20" s="191"/>
      <c r="P20" s="22"/>
      <c r="Q20" s="22"/>
    </row>
    <row r="21" spans="1:17" s="141" customFormat="1" ht="15.75" customHeight="1" x14ac:dyDescent="0.25">
      <c r="A21" s="20"/>
      <c r="B21" s="194"/>
      <c r="C21" s="191"/>
      <c r="D21" s="191"/>
      <c r="E21" s="191"/>
      <c r="F21" s="191"/>
      <c r="G21" s="191"/>
      <c r="H21" s="191"/>
      <c r="I21" s="191"/>
      <c r="J21" s="191"/>
      <c r="K21" s="191"/>
      <c r="L21" s="191"/>
      <c r="M21" s="191"/>
      <c r="N21" s="191"/>
      <c r="O21" s="191"/>
      <c r="P21" s="22"/>
      <c r="Q21" s="22"/>
    </row>
    <row r="22" spans="1:17" s="141" customFormat="1" ht="15.75" customHeight="1" x14ac:dyDescent="0.25">
      <c r="A22" s="20"/>
      <c r="B22" s="194"/>
      <c r="C22" s="191"/>
      <c r="D22" s="191"/>
      <c r="E22" s="191"/>
      <c r="F22" s="191"/>
      <c r="G22" s="191"/>
      <c r="H22" s="191"/>
      <c r="I22" s="191"/>
      <c r="J22" s="191"/>
      <c r="K22" s="191"/>
      <c r="L22" s="191"/>
      <c r="M22" s="191"/>
      <c r="N22" s="191"/>
      <c r="O22" s="191"/>
      <c r="P22" s="22"/>
      <c r="Q22" s="22"/>
    </row>
    <row r="23" spans="1:17" s="141" customFormat="1" ht="15.75" customHeight="1" x14ac:dyDescent="0.25">
      <c r="A23" s="20"/>
      <c r="B23" s="194"/>
      <c r="C23" s="191"/>
      <c r="D23" s="191"/>
      <c r="E23" s="191"/>
      <c r="F23" s="191"/>
      <c r="G23" s="191"/>
      <c r="H23" s="191"/>
      <c r="I23" s="191"/>
      <c r="J23" s="191"/>
      <c r="K23" s="191"/>
      <c r="L23" s="191"/>
      <c r="M23" s="191"/>
      <c r="N23" s="191"/>
      <c r="O23" s="191"/>
      <c r="P23" s="22"/>
      <c r="Q23" s="22"/>
    </row>
    <row r="24" spans="1:17" s="141" customFormat="1" ht="15.75" customHeight="1" x14ac:dyDescent="0.25">
      <c r="A24" s="20"/>
      <c r="B24" s="194"/>
      <c r="C24" s="191"/>
      <c r="D24" s="191"/>
      <c r="E24" s="191"/>
      <c r="F24" s="191"/>
      <c r="G24" s="191"/>
      <c r="H24" s="191"/>
      <c r="I24" s="191"/>
      <c r="J24" s="191"/>
      <c r="K24" s="191"/>
      <c r="L24" s="191"/>
      <c r="M24" s="191"/>
      <c r="N24" s="191"/>
      <c r="O24" s="191"/>
      <c r="P24" s="22"/>
      <c r="Q24" s="22"/>
    </row>
    <row r="25" spans="1:17" s="141" customFormat="1" ht="15.75" customHeight="1" x14ac:dyDescent="0.25">
      <c r="A25" s="20"/>
      <c r="B25" s="194"/>
      <c r="C25" s="191"/>
      <c r="D25" s="191"/>
      <c r="E25" s="191"/>
      <c r="F25" s="191"/>
      <c r="G25" s="191"/>
      <c r="H25" s="191"/>
      <c r="I25" s="191"/>
      <c r="J25" s="191"/>
      <c r="K25" s="191"/>
      <c r="L25" s="191"/>
      <c r="M25" s="191"/>
      <c r="N25" s="191"/>
      <c r="O25" s="191"/>
      <c r="P25" s="22"/>
      <c r="Q25" s="22"/>
    </row>
    <row r="26" spans="1:17" s="141" customFormat="1" ht="15.75" customHeight="1" x14ac:dyDescent="0.25">
      <c r="A26" s="20"/>
      <c r="B26" s="194"/>
      <c r="C26" s="191"/>
      <c r="D26" s="191"/>
      <c r="E26" s="191"/>
      <c r="F26" s="191"/>
      <c r="G26" s="191"/>
      <c r="H26" s="191"/>
      <c r="I26" s="191"/>
      <c r="J26" s="191"/>
      <c r="K26" s="191"/>
      <c r="L26" s="191"/>
      <c r="M26" s="191"/>
      <c r="N26" s="191"/>
      <c r="O26" s="191"/>
      <c r="P26" s="22"/>
      <c r="Q26" s="22"/>
    </row>
    <row r="27" spans="1:17" s="141" customFormat="1" ht="15.75" customHeight="1" x14ac:dyDescent="0.25">
      <c r="A27" s="20"/>
      <c r="B27" s="194"/>
      <c r="C27" s="191"/>
      <c r="D27" s="191"/>
      <c r="E27" s="191"/>
      <c r="F27" s="191"/>
      <c r="G27" s="191"/>
      <c r="H27" s="191"/>
      <c r="I27" s="191"/>
      <c r="J27" s="191"/>
      <c r="K27" s="191"/>
      <c r="L27" s="191"/>
      <c r="M27" s="191"/>
      <c r="N27" s="191"/>
      <c r="O27" s="191"/>
      <c r="P27" s="22"/>
      <c r="Q27" s="22"/>
    </row>
    <row r="28" spans="1:17" s="141" customFormat="1" ht="15.75" customHeight="1" x14ac:dyDescent="0.25">
      <c r="A28" s="20"/>
      <c r="B28" s="194"/>
      <c r="C28" s="191"/>
      <c r="D28" s="191"/>
      <c r="E28" s="191"/>
      <c r="F28" s="191"/>
      <c r="G28" s="191"/>
      <c r="H28" s="191"/>
      <c r="I28" s="191"/>
      <c r="J28" s="191"/>
      <c r="K28" s="191"/>
      <c r="L28" s="191"/>
      <c r="M28" s="191"/>
      <c r="N28" s="191"/>
      <c r="O28" s="191"/>
      <c r="P28" s="22"/>
      <c r="Q28" s="22"/>
    </row>
    <row r="29" spans="1:17" s="141" customFormat="1" ht="15.75" customHeight="1" x14ac:dyDescent="0.25">
      <c r="A29" s="20"/>
      <c r="B29" s="194"/>
      <c r="C29" s="191"/>
      <c r="D29" s="191"/>
      <c r="E29" s="191"/>
      <c r="F29" s="191"/>
      <c r="G29" s="191"/>
      <c r="H29" s="191"/>
      <c r="I29" s="191"/>
      <c r="J29" s="191"/>
      <c r="K29" s="191"/>
      <c r="L29" s="191"/>
      <c r="M29" s="191"/>
      <c r="N29" s="191"/>
      <c r="O29" s="191"/>
      <c r="P29" s="22"/>
      <c r="Q29" s="22"/>
    </row>
    <row r="30" spans="1:17" s="141" customFormat="1" ht="15.75" customHeight="1" x14ac:dyDescent="0.25">
      <c r="A30" s="20"/>
      <c r="B30" s="194"/>
      <c r="C30" s="191"/>
      <c r="D30" s="191"/>
      <c r="E30" s="191"/>
      <c r="F30" s="191"/>
      <c r="G30" s="191"/>
      <c r="H30" s="191"/>
      <c r="I30" s="191"/>
      <c r="J30" s="191"/>
      <c r="K30" s="191"/>
      <c r="L30" s="191"/>
      <c r="M30" s="191"/>
      <c r="N30" s="191"/>
      <c r="O30" s="191"/>
      <c r="P30" s="22"/>
      <c r="Q30" s="22"/>
    </row>
    <row r="31" spans="1:17" s="141" customFormat="1" ht="15.75" customHeight="1" x14ac:dyDescent="0.25">
      <c r="A31" s="20"/>
      <c r="B31" s="194"/>
      <c r="C31" s="191"/>
      <c r="D31" s="191"/>
      <c r="E31" s="191"/>
      <c r="F31" s="191"/>
      <c r="G31" s="191"/>
      <c r="H31" s="191"/>
      <c r="I31" s="191"/>
      <c r="J31" s="191"/>
      <c r="K31" s="191"/>
      <c r="L31" s="191"/>
      <c r="M31" s="191"/>
      <c r="N31" s="191"/>
      <c r="O31" s="191"/>
      <c r="P31" s="22"/>
      <c r="Q31" s="22"/>
    </row>
    <row r="32" spans="1:17" s="141" customFormat="1" ht="15.75" customHeight="1" x14ac:dyDescent="0.25">
      <c r="A32" s="20"/>
      <c r="B32" s="194"/>
      <c r="C32" s="191"/>
      <c r="D32" s="191"/>
      <c r="E32" s="191"/>
      <c r="F32" s="191"/>
      <c r="G32" s="191"/>
      <c r="H32" s="191"/>
      <c r="I32" s="191"/>
      <c r="J32" s="191"/>
      <c r="K32" s="191"/>
      <c r="L32" s="191"/>
      <c r="M32" s="191"/>
      <c r="N32" s="191"/>
      <c r="O32" s="191"/>
      <c r="P32" s="22"/>
      <c r="Q32" s="22"/>
    </row>
    <row r="33" spans="1:17" s="141" customFormat="1" ht="15.75" customHeight="1" x14ac:dyDescent="0.25">
      <c r="A33" s="20"/>
      <c r="B33" s="194"/>
      <c r="C33" s="191"/>
      <c r="D33" s="191"/>
      <c r="E33" s="191"/>
      <c r="F33" s="191"/>
      <c r="G33" s="191"/>
      <c r="H33" s="191"/>
      <c r="I33" s="191"/>
      <c r="J33" s="191"/>
      <c r="K33" s="191"/>
      <c r="L33" s="191"/>
      <c r="M33" s="191"/>
      <c r="N33" s="191"/>
      <c r="O33" s="191"/>
      <c r="P33" s="22"/>
      <c r="Q33" s="22"/>
    </row>
    <row r="34" spans="1:17" s="141" customFormat="1" ht="15.75" customHeight="1" x14ac:dyDescent="0.25">
      <c r="A34" s="20"/>
      <c r="B34" s="194"/>
      <c r="C34" s="191"/>
      <c r="D34" s="191"/>
      <c r="E34" s="191"/>
      <c r="F34" s="191"/>
      <c r="G34" s="191"/>
      <c r="H34" s="191"/>
      <c r="I34" s="191"/>
      <c r="J34" s="191"/>
      <c r="K34" s="191"/>
      <c r="L34" s="191"/>
      <c r="M34" s="191"/>
      <c r="N34" s="191"/>
      <c r="O34" s="191"/>
      <c r="P34" s="22"/>
      <c r="Q34" s="22"/>
    </row>
    <row r="35" spans="1:17" s="141" customFormat="1" ht="15.75" customHeight="1" x14ac:dyDescent="0.25">
      <c r="A35" s="20"/>
      <c r="B35" s="194"/>
      <c r="C35" s="191"/>
      <c r="D35" s="191"/>
      <c r="E35" s="191"/>
      <c r="F35" s="191"/>
      <c r="G35" s="191"/>
      <c r="H35" s="191"/>
      <c r="I35" s="191"/>
      <c r="J35" s="191"/>
      <c r="K35" s="191"/>
      <c r="L35" s="191"/>
      <c r="M35" s="191"/>
      <c r="N35" s="191"/>
      <c r="O35" s="191"/>
      <c r="P35" s="22"/>
      <c r="Q35" s="22"/>
    </row>
    <row r="36" spans="1:17" s="141" customFormat="1" ht="15.75" customHeight="1" x14ac:dyDescent="0.25">
      <c r="A36" s="20"/>
      <c r="B36" s="194"/>
      <c r="C36" s="191"/>
      <c r="D36" s="191"/>
      <c r="E36" s="191"/>
      <c r="F36" s="191"/>
      <c r="G36" s="191"/>
      <c r="H36" s="191"/>
      <c r="I36" s="191"/>
      <c r="J36" s="191"/>
      <c r="K36" s="191"/>
      <c r="L36" s="191"/>
      <c r="M36" s="191"/>
      <c r="N36" s="191"/>
      <c r="O36" s="191"/>
      <c r="P36" s="22"/>
      <c r="Q36" s="22"/>
    </row>
    <row r="37" spans="1:17" s="141" customFormat="1" ht="15.75" customHeight="1" x14ac:dyDescent="0.25">
      <c r="A37" s="20"/>
      <c r="B37" s="194"/>
      <c r="C37" s="191"/>
      <c r="D37" s="191"/>
      <c r="E37" s="191"/>
      <c r="F37" s="191"/>
      <c r="G37" s="191"/>
      <c r="H37" s="191"/>
      <c r="I37" s="191"/>
      <c r="J37" s="191"/>
      <c r="K37" s="191"/>
      <c r="L37" s="191"/>
      <c r="M37" s="191"/>
      <c r="N37" s="191"/>
      <c r="O37" s="191"/>
      <c r="P37" s="22"/>
      <c r="Q37" s="22"/>
    </row>
    <row r="38" spans="1:17" s="141" customFormat="1" ht="15.75" customHeight="1" x14ac:dyDescent="0.25">
      <c r="A38" s="20"/>
      <c r="B38" s="194"/>
      <c r="C38" s="191"/>
      <c r="D38" s="191"/>
      <c r="E38" s="191"/>
      <c r="F38" s="191"/>
      <c r="G38" s="191"/>
      <c r="H38" s="191"/>
      <c r="I38" s="191"/>
      <c r="J38" s="191"/>
      <c r="K38" s="191"/>
      <c r="L38" s="191"/>
      <c r="M38" s="191"/>
      <c r="N38" s="191"/>
      <c r="O38" s="191"/>
      <c r="P38" s="22"/>
      <c r="Q38" s="22"/>
    </row>
    <row r="39" spans="1:17" s="141" customFormat="1" ht="15.75" customHeight="1" x14ac:dyDescent="0.25">
      <c r="A39" s="20"/>
      <c r="B39" s="194"/>
      <c r="C39" s="191"/>
      <c r="D39" s="191"/>
      <c r="E39" s="191"/>
      <c r="F39" s="191"/>
      <c r="G39" s="191"/>
      <c r="H39" s="191"/>
      <c r="I39" s="191"/>
      <c r="J39" s="191"/>
      <c r="K39" s="191"/>
      <c r="L39" s="191"/>
      <c r="M39" s="191"/>
      <c r="N39" s="191"/>
      <c r="O39" s="191"/>
      <c r="P39" s="22"/>
      <c r="Q39" s="22"/>
    </row>
    <row r="40" spans="1:17" s="141" customFormat="1" ht="15.75" customHeight="1" x14ac:dyDescent="0.25">
      <c r="A40" s="20"/>
      <c r="B40" s="194"/>
      <c r="C40" s="191"/>
      <c r="D40" s="191"/>
      <c r="E40" s="191"/>
      <c r="F40" s="191"/>
      <c r="G40" s="191"/>
      <c r="H40" s="191"/>
      <c r="I40" s="191"/>
      <c r="J40" s="191"/>
      <c r="K40" s="191"/>
      <c r="L40" s="191"/>
      <c r="M40" s="191"/>
      <c r="N40" s="191"/>
      <c r="O40" s="191"/>
      <c r="P40" s="22"/>
      <c r="Q40" s="22"/>
    </row>
    <row r="41" spans="1:17" s="141" customFormat="1" ht="15.75" customHeight="1" x14ac:dyDescent="0.25">
      <c r="A41" s="20"/>
      <c r="B41" s="194"/>
      <c r="C41" s="191"/>
      <c r="D41" s="191"/>
      <c r="E41" s="191"/>
      <c r="F41" s="191"/>
      <c r="G41" s="191"/>
      <c r="H41" s="191"/>
      <c r="I41" s="191"/>
      <c r="J41" s="191"/>
      <c r="K41" s="191"/>
      <c r="L41" s="191"/>
      <c r="M41" s="191"/>
      <c r="N41" s="191"/>
      <c r="O41" s="191"/>
      <c r="P41" s="22"/>
      <c r="Q41" s="22"/>
    </row>
    <row r="42" spans="1:17" s="141" customFormat="1" ht="15.75" customHeight="1" x14ac:dyDescent="0.25">
      <c r="A42" s="20"/>
      <c r="B42" s="194"/>
      <c r="C42" s="191"/>
      <c r="D42" s="191"/>
      <c r="E42" s="191"/>
      <c r="F42" s="191"/>
      <c r="G42" s="191"/>
      <c r="H42" s="191"/>
      <c r="I42" s="191"/>
      <c r="J42" s="191"/>
      <c r="K42" s="191"/>
      <c r="L42" s="191"/>
      <c r="M42" s="191"/>
      <c r="N42" s="191"/>
      <c r="O42" s="191"/>
      <c r="P42" s="22"/>
      <c r="Q42" s="22"/>
    </row>
    <row r="43" spans="1:17" s="141" customFormat="1" ht="15.75" customHeight="1" x14ac:dyDescent="0.25">
      <c r="A43" s="20"/>
      <c r="B43" s="194"/>
      <c r="C43" s="191"/>
      <c r="D43" s="191"/>
      <c r="E43" s="191"/>
      <c r="F43" s="191"/>
      <c r="G43" s="191"/>
      <c r="H43" s="191"/>
      <c r="I43" s="191"/>
      <c r="J43" s="191"/>
      <c r="K43" s="191"/>
      <c r="L43" s="191"/>
      <c r="M43" s="191"/>
      <c r="N43" s="191"/>
      <c r="O43" s="191"/>
      <c r="P43" s="22"/>
      <c r="Q43" s="22"/>
    </row>
    <row r="44" spans="1:17" s="141" customFormat="1" ht="15.75" customHeight="1" x14ac:dyDescent="0.25">
      <c r="A44" s="20"/>
      <c r="B44" s="194"/>
      <c r="C44" s="191"/>
      <c r="D44" s="191"/>
      <c r="E44" s="191"/>
      <c r="F44" s="191"/>
      <c r="G44" s="191"/>
      <c r="H44" s="191"/>
      <c r="I44" s="191"/>
      <c r="J44" s="191"/>
      <c r="K44" s="191"/>
      <c r="L44" s="191"/>
      <c r="M44" s="191"/>
      <c r="N44" s="191"/>
      <c r="O44" s="191"/>
      <c r="P44" s="22"/>
      <c r="Q44" s="22"/>
    </row>
    <row r="45" spans="1:17" s="141" customFormat="1" ht="15.75" customHeight="1" x14ac:dyDescent="0.2">
      <c r="A45" s="20"/>
      <c r="B45" s="20"/>
      <c r="C45" s="20"/>
      <c r="D45" s="20"/>
      <c r="E45" s="20"/>
      <c r="F45" s="20"/>
      <c r="G45" s="20"/>
      <c r="H45" s="20"/>
      <c r="I45" s="20"/>
      <c r="J45" s="20"/>
      <c r="K45" s="20"/>
      <c r="L45" s="20"/>
      <c r="M45" s="20"/>
      <c r="N45" s="20"/>
      <c r="O45" s="22"/>
      <c r="P45" s="22"/>
      <c r="Q45" s="22"/>
    </row>
    <row r="46" spans="1:17" ht="15" x14ac:dyDescent="0.2">
      <c r="A46" s="24"/>
      <c r="B46" s="190"/>
      <c r="C46" s="189"/>
      <c r="D46" s="189"/>
      <c r="E46" s="189"/>
      <c r="F46" s="189"/>
      <c r="G46" s="189"/>
      <c r="H46" s="189"/>
      <c r="I46" s="189"/>
      <c r="J46" s="189"/>
      <c r="K46" s="189"/>
      <c r="L46" s="189"/>
      <c r="M46" s="189"/>
      <c r="N46" s="189"/>
      <c r="O46" s="4"/>
      <c r="P46" s="4"/>
      <c r="Q46" s="4"/>
    </row>
    <row r="47" spans="1:17" ht="249" customHeight="1" x14ac:dyDescent="0.25">
      <c r="A47" s="24"/>
      <c r="B47" s="194"/>
      <c r="C47" s="191"/>
      <c r="D47" s="191"/>
      <c r="E47" s="191"/>
      <c r="F47" s="191"/>
      <c r="G47" s="191"/>
      <c r="H47" s="191"/>
      <c r="I47" s="191"/>
      <c r="J47" s="191"/>
      <c r="K47" s="191"/>
      <c r="L47" s="191"/>
      <c r="M47" s="191"/>
      <c r="N47" s="191"/>
      <c r="O47" s="191"/>
      <c r="P47" s="4"/>
      <c r="Q47" s="4"/>
    </row>
    <row r="48" spans="1:17" ht="12.75" customHeight="1" x14ac:dyDescent="0.25">
      <c r="A48" s="24"/>
      <c r="B48" s="194"/>
      <c r="C48" s="191"/>
      <c r="D48" s="191"/>
      <c r="E48" s="191"/>
      <c r="F48" s="191"/>
      <c r="G48" s="191"/>
      <c r="H48" s="191"/>
      <c r="I48" s="191"/>
      <c r="J48" s="191"/>
      <c r="K48" s="191"/>
      <c r="L48" s="191"/>
      <c r="M48" s="191"/>
      <c r="N48" s="191"/>
      <c r="O48" s="191"/>
      <c r="P48" s="4"/>
      <c r="Q48" s="4"/>
    </row>
    <row r="49" spans="1:17" ht="18.95" customHeight="1" x14ac:dyDescent="0.25">
      <c r="A49" s="24"/>
      <c r="B49" s="194"/>
      <c r="C49" s="191"/>
      <c r="D49" s="191"/>
      <c r="E49" s="191"/>
      <c r="F49" s="191"/>
      <c r="G49" s="191"/>
      <c r="H49" s="191"/>
      <c r="I49" s="191"/>
      <c r="J49" s="191"/>
      <c r="K49" s="191"/>
      <c r="L49" s="191"/>
      <c r="M49" s="191"/>
      <c r="N49" s="191"/>
      <c r="O49" s="191"/>
      <c r="P49" s="4"/>
      <c r="Q49" s="4"/>
    </row>
    <row r="50" spans="1:17" ht="16.5" customHeight="1" x14ac:dyDescent="0.25">
      <c r="A50" s="24"/>
      <c r="B50" s="194"/>
      <c r="C50" s="191"/>
      <c r="D50" s="191"/>
      <c r="E50" s="191"/>
      <c r="F50" s="191"/>
      <c r="G50" s="191"/>
      <c r="H50" s="191"/>
      <c r="I50" s="191"/>
      <c r="J50" s="191"/>
      <c r="K50" s="191"/>
      <c r="L50" s="191"/>
      <c r="M50" s="191"/>
      <c r="N50" s="191"/>
      <c r="O50" s="191"/>
      <c r="P50" s="4"/>
      <c r="Q50" s="4"/>
    </row>
    <row r="51" spans="1:17" ht="27.75" customHeight="1" x14ac:dyDescent="0.25">
      <c r="A51" s="24"/>
      <c r="B51" s="194"/>
      <c r="C51" s="191"/>
      <c r="D51" s="191"/>
      <c r="E51" s="191"/>
      <c r="F51" s="191"/>
      <c r="G51" s="191"/>
      <c r="H51" s="191"/>
      <c r="I51" s="191"/>
      <c r="J51" s="191"/>
      <c r="K51" s="191"/>
      <c r="L51" s="191"/>
      <c r="M51" s="191"/>
      <c r="N51" s="191"/>
      <c r="O51" s="191"/>
      <c r="P51" s="4"/>
      <c r="Q51" s="4"/>
    </row>
    <row r="52" spans="1:17" ht="18.600000000000001" customHeight="1" x14ac:dyDescent="0.25">
      <c r="A52" s="24"/>
      <c r="B52" s="194"/>
      <c r="C52" s="191"/>
      <c r="D52" s="191"/>
      <c r="E52" s="191"/>
      <c r="F52" s="191"/>
      <c r="G52" s="191"/>
      <c r="H52" s="191"/>
      <c r="I52" s="191"/>
      <c r="J52" s="191"/>
      <c r="K52" s="191"/>
      <c r="L52" s="191"/>
      <c r="M52" s="191"/>
      <c r="N52" s="191"/>
      <c r="O52" s="191"/>
      <c r="P52" s="4"/>
      <c r="Q52" s="4"/>
    </row>
    <row r="53" spans="1:17" ht="18" customHeight="1" x14ac:dyDescent="0.25">
      <c r="A53" s="24"/>
      <c r="B53" s="194"/>
      <c r="C53" s="191"/>
      <c r="D53" s="191"/>
      <c r="E53" s="191"/>
      <c r="F53" s="191"/>
      <c r="G53" s="191"/>
      <c r="H53" s="191"/>
      <c r="I53" s="191"/>
      <c r="J53" s="191"/>
      <c r="K53" s="191"/>
      <c r="L53" s="191"/>
      <c r="M53" s="191"/>
      <c r="N53" s="191"/>
      <c r="O53" s="191"/>
      <c r="P53" s="4"/>
      <c r="Q53" s="4"/>
    </row>
    <row r="54" spans="1:17" ht="50.1" customHeight="1" x14ac:dyDescent="0.25">
      <c r="A54" s="24"/>
      <c r="B54" s="194"/>
      <c r="C54" s="191"/>
      <c r="D54" s="191"/>
      <c r="E54" s="191"/>
      <c r="F54" s="191"/>
      <c r="G54" s="191"/>
      <c r="H54" s="191"/>
      <c r="I54" s="191"/>
      <c r="J54" s="191"/>
      <c r="K54" s="191"/>
      <c r="L54" s="191"/>
      <c r="M54" s="191"/>
      <c r="N54" s="191"/>
      <c r="O54" s="191"/>
      <c r="P54" s="4"/>
      <c r="Q54" s="4"/>
    </row>
    <row r="55" spans="1:17" ht="12.75" customHeight="1" x14ac:dyDescent="0.3">
      <c r="A55" s="24"/>
      <c r="B55" s="26"/>
      <c r="C55" s="25"/>
      <c r="D55" s="4"/>
      <c r="E55" s="4"/>
      <c r="F55" s="4"/>
      <c r="G55" s="4"/>
      <c r="H55" s="4"/>
      <c r="I55" s="4"/>
      <c r="J55" s="4"/>
      <c r="K55" s="4"/>
      <c r="L55" s="4"/>
      <c r="M55" s="4"/>
      <c r="N55" s="4"/>
      <c r="O55" s="4"/>
      <c r="P55" s="4"/>
      <c r="Q55" s="4"/>
    </row>
    <row r="56" spans="1:17" ht="18.75" x14ac:dyDescent="0.3">
      <c r="A56" s="4"/>
      <c r="B56" s="4"/>
      <c r="C56" s="140"/>
      <c r="D56" s="4"/>
      <c r="E56" s="4"/>
      <c r="F56" s="4"/>
      <c r="G56" s="4"/>
      <c r="H56" s="4"/>
      <c r="I56" s="4"/>
      <c r="J56" s="4"/>
      <c r="K56" s="4"/>
      <c r="L56" s="4"/>
      <c r="M56" s="4"/>
      <c r="N56" s="4"/>
      <c r="O56" s="4"/>
      <c r="P56" s="4"/>
      <c r="Q56" s="4"/>
    </row>
  </sheetData>
  <sheetProtection algorithmName="SHA-512" hashValue="tzc9/PPPuJYN7APxv8N4v1ZJXZW/UloyhtkSJhjpmtAZe23WyCm5vs0PxcEXTzHhphz6UDH9phCqLd+B/dnD+g==" saltValue="osjAx2DtMQbD4L6JYyqFGg==" spinCount="100000" sheet="1" selectLockedCells="1"/>
  <mergeCells count="24">
    <mergeCell ref="I18:M18"/>
    <mergeCell ref="O18:P18"/>
    <mergeCell ref="I16:M16"/>
    <mergeCell ref="O16:P16"/>
    <mergeCell ref="E17:G17"/>
    <mergeCell ref="I17:M17"/>
    <mergeCell ref="O17:P17"/>
    <mergeCell ref="E16:G16"/>
    <mergeCell ref="E19:G20"/>
    <mergeCell ref="A1:Q1"/>
    <mergeCell ref="B2:M3"/>
    <mergeCell ref="C14:F14"/>
    <mergeCell ref="H14:I14"/>
    <mergeCell ref="C9:M9"/>
    <mergeCell ref="M14:P14"/>
    <mergeCell ref="B11:J11"/>
    <mergeCell ref="C12:F12"/>
    <mergeCell ref="H12:I12"/>
    <mergeCell ref="L12:L13"/>
    <mergeCell ref="M12:P13"/>
    <mergeCell ref="C13:F13"/>
    <mergeCell ref="H13:I13"/>
    <mergeCell ref="O3:Q3"/>
    <mergeCell ref="E18:G18"/>
  </mergeCells>
  <conditionalFormatting sqref="K10:L10">
    <cfRule type="iconSet" priority="1">
      <iconSet iconSet="3Symbols2">
        <cfvo type="percent" val="0"/>
        <cfvo type="percent" val="33"/>
        <cfvo type="percent" val="67"/>
      </iconSet>
    </cfRule>
  </conditionalFormatting>
  <dataValidations count="1">
    <dataValidation type="list" allowBlank="1" showInputMessage="1" showErrorMessage="1" sqref="H13:H14" xr:uid="{00000000-0002-0000-0000-000000000000}">
      <formula1>#REF!</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Q60"/>
  <sheetViews>
    <sheetView topLeftCell="A46" zoomScaleNormal="100" workbookViewId="0">
      <selection activeCell="C42" sqref="C42:O48"/>
    </sheetView>
    <sheetView zoomScale="85" zoomScaleNormal="85" workbookViewId="1">
      <selection activeCell="C8" sqref="C8:O17"/>
    </sheetView>
  </sheetViews>
  <sheetFormatPr defaultColWidth="10.42578125" defaultRowHeight="12.75" customHeight="1" x14ac:dyDescent="0.15"/>
  <cols>
    <col min="1" max="1" width="10.7109375" style="27" customWidth="1"/>
    <col min="2" max="2" width="3.42578125" style="27" customWidth="1"/>
    <col min="3" max="3" width="8.42578125" style="27" customWidth="1"/>
    <col min="4" max="4" width="10.42578125" style="27" customWidth="1"/>
    <col min="5" max="5" width="7.5703125" style="27" customWidth="1"/>
    <col min="6" max="6" width="12.5703125" style="27" customWidth="1"/>
    <col min="7" max="7" width="14" style="27" customWidth="1"/>
    <col min="8" max="8" width="6" style="27" customWidth="1"/>
    <col min="9" max="9" width="6.7109375" style="27" customWidth="1"/>
    <col min="10" max="10" width="12.28515625" style="27" customWidth="1"/>
    <col min="11" max="11" width="10.42578125" style="27"/>
    <col min="12" max="12" width="12.7109375" style="27" customWidth="1"/>
    <col min="13" max="13" width="11.28515625" style="27" customWidth="1"/>
    <col min="14" max="14" width="12.5703125" style="27" customWidth="1"/>
    <col min="15" max="15" width="10.42578125" style="27"/>
    <col min="16" max="16" width="3.42578125" style="27" customWidth="1"/>
    <col min="17" max="17" width="10.7109375" style="27" customWidth="1"/>
    <col min="18" max="16384" width="10.42578125" style="27"/>
  </cols>
  <sheetData>
    <row r="1" spans="1:17" ht="15" customHeight="1" x14ac:dyDescent="0.15">
      <c r="A1" s="226"/>
      <c r="B1" s="227"/>
      <c r="C1" s="227"/>
      <c r="D1" s="227"/>
      <c r="E1" s="227"/>
      <c r="F1" s="227"/>
      <c r="G1" s="227"/>
      <c r="H1" s="227"/>
      <c r="I1" s="227"/>
      <c r="J1" s="227"/>
      <c r="K1" s="227"/>
      <c r="L1" s="227"/>
      <c r="M1" s="227"/>
      <c r="N1" s="227"/>
      <c r="O1" s="227"/>
      <c r="P1" s="227"/>
      <c r="Q1" s="227"/>
    </row>
    <row r="2" spans="1:17" ht="15" customHeight="1" x14ac:dyDescent="0.15">
      <c r="A2" s="39"/>
      <c r="B2" s="350" t="str">
        <f>Forside!B2</f>
        <v>Standardløsning for belysning i bygninger</v>
      </c>
      <c r="C2" s="350"/>
      <c r="D2" s="350"/>
      <c r="E2" s="350"/>
      <c r="F2" s="350"/>
      <c r="G2" s="350"/>
      <c r="H2" s="350"/>
      <c r="I2" s="350"/>
      <c r="J2" s="350"/>
      <c r="K2" s="350"/>
      <c r="L2" s="350"/>
      <c r="M2" s="350"/>
      <c r="N2" s="17"/>
      <c r="O2" s="5"/>
      <c r="P2" s="5"/>
      <c r="Q2" s="4"/>
    </row>
    <row r="3" spans="1:17" ht="22.5" customHeight="1" x14ac:dyDescent="0.25">
      <c r="A3" s="18"/>
      <c r="B3" s="350"/>
      <c r="C3" s="350"/>
      <c r="D3" s="350"/>
      <c r="E3" s="350"/>
      <c r="F3" s="350"/>
      <c r="G3" s="350"/>
      <c r="H3" s="350"/>
      <c r="I3" s="350"/>
      <c r="J3" s="350"/>
      <c r="K3" s="350"/>
      <c r="L3" s="350"/>
      <c r="M3" s="350"/>
      <c r="N3" s="358" t="str">
        <f>Forside!O3</f>
        <v>Version 1: 15-07-2025</v>
      </c>
      <c r="O3" s="358"/>
      <c r="P3" s="358"/>
      <c r="Q3" s="358"/>
    </row>
    <row r="4" spans="1:17" ht="15" customHeight="1" x14ac:dyDescent="0.15">
      <c r="A4" s="19"/>
      <c r="B4" s="19"/>
      <c r="C4" s="19"/>
      <c r="D4" s="19"/>
      <c r="E4" s="19"/>
      <c r="F4" s="19"/>
      <c r="G4" s="19"/>
      <c r="H4" s="19"/>
      <c r="I4" s="19"/>
      <c r="J4" s="19"/>
      <c r="K4" s="19"/>
      <c r="L4" s="19"/>
      <c r="M4" s="19"/>
      <c r="N4" s="19"/>
      <c r="O4" s="19"/>
      <c r="P4" s="19"/>
      <c r="Q4" s="19"/>
    </row>
    <row r="5" spans="1:17" ht="6" customHeight="1" x14ac:dyDescent="0.15">
      <c r="A5" s="4"/>
      <c r="B5" s="4"/>
      <c r="C5" s="4"/>
      <c r="D5" s="4"/>
      <c r="E5" s="4"/>
      <c r="F5" s="4"/>
      <c r="G5" s="4"/>
      <c r="H5" s="4"/>
      <c r="I5" s="4"/>
      <c r="J5" s="4"/>
      <c r="K5" s="4"/>
      <c r="L5" s="4"/>
      <c r="M5" s="4"/>
      <c r="N5" s="4"/>
      <c r="O5" s="4"/>
      <c r="P5" s="4"/>
      <c r="Q5" s="4"/>
    </row>
    <row r="6" spans="1:17" ht="15" x14ac:dyDescent="0.2">
      <c r="A6" s="4"/>
      <c r="B6" s="4"/>
      <c r="C6" s="271" t="s">
        <v>68</v>
      </c>
      <c r="D6" s="4"/>
      <c r="E6" s="4"/>
      <c r="F6" s="4"/>
      <c r="G6" s="4"/>
      <c r="H6" s="4"/>
      <c r="I6" s="4"/>
      <c r="J6" s="4"/>
      <c r="K6" s="4"/>
      <c r="L6" s="4"/>
      <c r="M6" s="4"/>
      <c r="N6" s="4"/>
      <c r="O6" s="4"/>
      <c r="P6" s="4"/>
      <c r="Q6" s="4"/>
    </row>
    <row r="7" spans="1:17" s="141" customFormat="1" ht="6" customHeight="1" x14ac:dyDescent="0.2">
      <c r="A7" s="20"/>
      <c r="B7" s="20"/>
      <c r="C7" s="21"/>
      <c r="D7" s="22"/>
      <c r="E7" s="22"/>
      <c r="F7" s="22"/>
      <c r="G7" s="22"/>
      <c r="H7" s="22"/>
      <c r="I7" s="22"/>
      <c r="J7" s="23"/>
      <c r="K7" s="22"/>
      <c r="L7" s="22"/>
      <c r="M7" s="22"/>
      <c r="N7" s="22"/>
      <c r="O7" s="22"/>
      <c r="P7" s="22"/>
      <c r="Q7" s="22"/>
    </row>
    <row r="8" spans="1:17" s="141" customFormat="1" ht="60.75" customHeight="1" x14ac:dyDescent="0.2">
      <c r="A8" s="369"/>
      <c r="B8" s="369"/>
      <c r="C8" s="361" t="s">
        <v>195</v>
      </c>
      <c r="D8" s="361"/>
      <c r="E8" s="361"/>
      <c r="F8" s="361"/>
      <c r="G8" s="361"/>
      <c r="H8" s="361"/>
      <c r="I8" s="361"/>
      <c r="J8" s="361"/>
      <c r="K8" s="361"/>
      <c r="L8" s="361"/>
      <c r="M8" s="361"/>
      <c r="N8" s="361"/>
      <c r="O8" s="361"/>
      <c r="P8" s="362"/>
      <c r="Q8" s="362"/>
    </row>
    <row r="9" spans="1:17" s="141" customFormat="1" ht="60.75" customHeight="1" x14ac:dyDescent="0.2">
      <c r="A9" s="369"/>
      <c r="B9" s="369"/>
      <c r="C9" s="361"/>
      <c r="D9" s="361"/>
      <c r="E9" s="361"/>
      <c r="F9" s="361"/>
      <c r="G9" s="361"/>
      <c r="H9" s="361"/>
      <c r="I9" s="361"/>
      <c r="J9" s="361"/>
      <c r="K9" s="361"/>
      <c r="L9" s="361"/>
      <c r="M9" s="361"/>
      <c r="N9" s="361"/>
      <c r="O9" s="361"/>
      <c r="P9" s="362"/>
      <c r="Q9" s="362"/>
    </row>
    <row r="10" spans="1:17" s="141" customFormat="1" ht="84.95" customHeight="1" x14ac:dyDescent="0.2">
      <c r="A10" s="369"/>
      <c r="B10" s="369"/>
      <c r="C10" s="361"/>
      <c r="D10" s="361"/>
      <c r="E10" s="361"/>
      <c r="F10" s="361"/>
      <c r="G10" s="361"/>
      <c r="H10" s="361"/>
      <c r="I10" s="361"/>
      <c r="J10" s="361"/>
      <c r="K10" s="361"/>
      <c r="L10" s="361"/>
      <c r="M10" s="361"/>
      <c r="N10" s="361"/>
      <c r="O10" s="361"/>
      <c r="P10" s="362"/>
      <c r="Q10" s="362"/>
    </row>
    <row r="11" spans="1:17" s="141" customFormat="1" ht="6" customHeight="1" x14ac:dyDescent="0.2">
      <c r="A11" s="247"/>
      <c r="B11" s="247"/>
      <c r="C11" s="361"/>
      <c r="D11" s="361"/>
      <c r="E11" s="361"/>
      <c r="F11" s="361"/>
      <c r="G11" s="361"/>
      <c r="H11" s="361"/>
      <c r="I11" s="361"/>
      <c r="J11" s="361"/>
      <c r="K11" s="361"/>
      <c r="L11" s="361"/>
      <c r="M11" s="361"/>
      <c r="N11" s="361"/>
      <c r="O11" s="361"/>
      <c r="P11" s="362"/>
      <c r="Q11" s="362"/>
    </row>
    <row r="12" spans="1:17" s="141" customFormat="1" ht="15.75" customHeight="1" x14ac:dyDescent="0.2">
      <c r="A12" s="369"/>
      <c r="B12" s="369"/>
      <c r="C12" s="361"/>
      <c r="D12" s="361"/>
      <c r="E12" s="361"/>
      <c r="F12" s="361"/>
      <c r="G12" s="361"/>
      <c r="H12" s="361"/>
      <c r="I12" s="361"/>
      <c r="J12" s="361"/>
      <c r="K12" s="361"/>
      <c r="L12" s="361"/>
      <c r="M12" s="361"/>
      <c r="N12" s="361"/>
      <c r="O12" s="361"/>
      <c r="P12" s="362"/>
      <c r="Q12" s="362"/>
    </row>
    <row r="13" spans="1:17" s="141" customFormat="1" ht="15.75" customHeight="1" x14ac:dyDescent="0.2">
      <c r="A13" s="369"/>
      <c r="B13" s="369"/>
      <c r="C13" s="361"/>
      <c r="D13" s="361"/>
      <c r="E13" s="361"/>
      <c r="F13" s="361"/>
      <c r="G13" s="361"/>
      <c r="H13" s="361"/>
      <c r="I13" s="361"/>
      <c r="J13" s="361"/>
      <c r="K13" s="361"/>
      <c r="L13" s="361"/>
      <c r="M13" s="361"/>
      <c r="N13" s="361"/>
      <c r="O13" s="361"/>
      <c r="P13" s="362"/>
      <c r="Q13" s="362"/>
    </row>
    <row r="14" spans="1:17" s="141" customFormat="1" ht="6" customHeight="1" x14ac:dyDescent="0.2">
      <c r="A14" s="369"/>
      <c r="B14" s="369"/>
      <c r="C14" s="361"/>
      <c r="D14" s="361"/>
      <c r="E14" s="361"/>
      <c r="F14" s="361"/>
      <c r="G14" s="361"/>
      <c r="H14" s="361"/>
      <c r="I14" s="361"/>
      <c r="J14" s="361"/>
      <c r="K14" s="361"/>
      <c r="L14" s="361"/>
      <c r="M14" s="361"/>
      <c r="N14" s="361"/>
      <c r="O14" s="361"/>
      <c r="P14" s="362"/>
      <c r="Q14" s="362"/>
    </row>
    <row r="15" spans="1:17" s="141" customFormat="1" ht="15.75" customHeight="1" x14ac:dyDescent="0.2">
      <c r="A15" s="369"/>
      <c r="B15" s="369"/>
      <c r="C15" s="361"/>
      <c r="D15" s="361"/>
      <c r="E15" s="361"/>
      <c r="F15" s="361"/>
      <c r="G15" s="361"/>
      <c r="H15" s="361"/>
      <c r="I15" s="361"/>
      <c r="J15" s="361"/>
      <c r="K15" s="361"/>
      <c r="L15" s="361"/>
      <c r="M15" s="361"/>
      <c r="N15" s="361"/>
      <c r="O15" s="361"/>
      <c r="P15" s="362"/>
      <c r="Q15" s="362"/>
    </row>
    <row r="16" spans="1:17" s="141" customFormat="1" ht="15.75" customHeight="1" x14ac:dyDescent="0.2">
      <c r="A16" s="369"/>
      <c r="B16" s="369"/>
      <c r="C16" s="361"/>
      <c r="D16" s="361"/>
      <c r="E16" s="361"/>
      <c r="F16" s="361"/>
      <c r="G16" s="361"/>
      <c r="H16" s="361"/>
      <c r="I16" s="361"/>
      <c r="J16" s="361"/>
      <c r="K16" s="361"/>
      <c r="L16" s="361"/>
      <c r="M16" s="361"/>
      <c r="N16" s="361"/>
      <c r="O16" s="361"/>
      <c r="P16" s="362"/>
      <c r="Q16" s="362"/>
    </row>
    <row r="17" spans="1:17" s="141" customFormat="1" ht="15.75" customHeight="1" x14ac:dyDescent="0.2">
      <c r="A17" s="369"/>
      <c r="B17" s="369"/>
      <c r="C17" s="361"/>
      <c r="D17" s="361"/>
      <c r="E17" s="361"/>
      <c r="F17" s="361"/>
      <c r="G17" s="361"/>
      <c r="H17" s="361"/>
      <c r="I17" s="361"/>
      <c r="J17" s="361"/>
      <c r="K17" s="361"/>
      <c r="L17" s="361"/>
      <c r="M17" s="361"/>
      <c r="N17" s="361"/>
      <c r="O17" s="361"/>
      <c r="P17" s="362"/>
      <c r="Q17" s="362"/>
    </row>
    <row r="18" spans="1:17" s="141" customFormat="1" ht="15.75" customHeight="1" x14ac:dyDescent="0.2">
      <c r="A18" s="369"/>
      <c r="B18" s="369"/>
      <c r="C18" s="20"/>
      <c r="D18" s="20"/>
      <c r="E18" s="20"/>
      <c r="F18" s="20"/>
      <c r="G18" s="20"/>
      <c r="H18" s="20"/>
      <c r="I18" s="20"/>
      <c r="J18" s="20"/>
      <c r="K18" s="20"/>
      <c r="L18" s="20"/>
      <c r="M18" s="20"/>
      <c r="N18" s="20"/>
      <c r="O18" s="22"/>
      <c r="P18" s="22"/>
      <c r="Q18" s="22"/>
    </row>
    <row r="19" spans="1:17" s="141" customFormat="1" ht="15" customHeight="1" x14ac:dyDescent="0.2">
      <c r="A19" s="369"/>
      <c r="B19" s="369"/>
      <c r="C19" s="271" t="s">
        <v>120</v>
      </c>
      <c r="D19" s="20"/>
      <c r="E19" s="20"/>
      <c r="F19" s="20"/>
      <c r="G19" s="20"/>
      <c r="H19" s="20"/>
      <c r="I19" s="20"/>
      <c r="J19" s="20"/>
      <c r="K19" s="20"/>
      <c r="L19" s="20"/>
      <c r="M19" s="20"/>
      <c r="N19" s="20"/>
      <c r="O19" s="22"/>
      <c r="P19" s="22"/>
      <c r="Q19" s="22"/>
    </row>
    <row r="20" spans="1:17" s="141" customFormat="1" ht="6" customHeight="1" x14ac:dyDescent="0.2">
      <c r="A20" s="369"/>
      <c r="B20" s="369"/>
      <c r="C20" s="168"/>
      <c r="D20" s="20"/>
      <c r="E20" s="20"/>
      <c r="F20" s="20"/>
      <c r="G20" s="20"/>
      <c r="H20" s="20"/>
      <c r="I20" s="20"/>
      <c r="J20" s="20"/>
      <c r="K20" s="20"/>
      <c r="L20" s="20"/>
      <c r="M20" s="20"/>
      <c r="N20" s="20"/>
      <c r="O20" s="22"/>
      <c r="P20" s="22"/>
      <c r="Q20" s="22"/>
    </row>
    <row r="21" spans="1:17" s="141" customFormat="1" ht="46.5" customHeight="1" x14ac:dyDescent="0.25">
      <c r="A21" s="369"/>
      <c r="B21" s="369"/>
      <c r="C21" s="370" t="s">
        <v>192</v>
      </c>
      <c r="D21" s="370"/>
      <c r="E21" s="370"/>
      <c r="F21" s="370"/>
      <c r="G21" s="370"/>
      <c r="H21" s="370"/>
      <c r="I21" s="370"/>
      <c r="J21" s="370"/>
      <c r="K21" s="370"/>
      <c r="L21" s="370"/>
      <c r="M21" s="370"/>
      <c r="N21" s="370"/>
      <c r="O21" s="370"/>
      <c r="P21" s="362"/>
      <c r="Q21" s="362"/>
    </row>
    <row r="22" spans="1:17" s="141" customFormat="1" ht="6" customHeight="1" x14ac:dyDescent="0.25">
      <c r="A22" s="369"/>
      <c r="B22" s="369"/>
      <c r="C22" s="187"/>
      <c r="D22" s="187"/>
      <c r="E22" s="155"/>
      <c r="F22" s="187"/>
      <c r="G22" s="187"/>
      <c r="H22" s="187"/>
      <c r="I22" s="187"/>
      <c r="J22" s="187"/>
      <c r="K22" s="187"/>
      <c r="L22" s="187"/>
      <c r="M22" s="187"/>
      <c r="N22" s="187"/>
      <c r="O22" s="188"/>
      <c r="P22" s="22"/>
      <c r="Q22" s="22"/>
    </row>
    <row r="23" spans="1:17" s="141" customFormat="1" ht="15.75" customHeight="1" x14ac:dyDescent="0.2">
      <c r="A23" s="369"/>
      <c r="B23" s="369"/>
      <c r="C23" s="20"/>
      <c r="D23" s="20"/>
      <c r="E23" s="20"/>
      <c r="F23" s="20"/>
      <c r="G23" s="20"/>
      <c r="H23" s="20"/>
      <c r="I23" s="20"/>
      <c r="J23" s="20"/>
      <c r="K23" s="20"/>
      <c r="L23" s="20"/>
      <c r="M23" s="20"/>
      <c r="N23" s="20"/>
      <c r="O23" s="22"/>
      <c r="P23" s="22"/>
      <c r="Q23" s="22"/>
    </row>
    <row r="24" spans="1:17" s="141" customFormat="1" ht="15" customHeight="1" x14ac:dyDescent="0.2">
      <c r="A24" s="247"/>
      <c r="B24" s="247"/>
      <c r="C24" s="271" t="s">
        <v>137</v>
      </c>
      <c r="D24" s="20"/>
      <c r="E24" s="20"/>
      <c r="F24" s="20"/>
      <c r="G24" s="20"/>
      <c r="H24" s="20"/>
      <c r="I24" s="20"/>
      <c r="J24" s="20"/>
      <c r="K24" s="20"/>
      <c r="L24" s="20"/>
      <c r="M24" s="20"/>
      <c r="N24" s="20"/>
      <c r="O24" s="22"/>
      <c r="P24" s="22"/>
      <c r="Q24" s="22"/>
    </row>
    <row r="25" spans="1:17" s="141" customFormat="1" ht="6" customHeight="1" x14ac:dyDescent="0.2">
      <c r="A25" s="20"/>
      <c r="B25" s="190"/>
      <c r="C25" s="366"/>
      <c r="D25" s="366"/>
      <c r="E25" s="366"/>
      <c r="F25" s="366"/>
      <c r="G25" s="366"/>
      <c r="H25" s="366"/>
      <c r="I25" s="366"/>
      <c r="J25" s="366"/>
      <c r="K25" s="366"/>
      <c r="L25" s="366"/>
      <c r="M25" s="366"/>
      <c r="N25" s="366"/>
      <c r="O25" s="366"/>
      <c r="P25" s="342"/>
      <c r="Q25" s="22"/>
    </row>
    <row r="26" spans="1:17" s="141" customFormat="1" ht="15.75" customHeight="1" x14ac:dyDescent="0.2">
      <c r="A26" s="20"/>
      <c r="B26" s="363"/>
      <c r="C26" s="364" t="s">
        <v>138</v>
      </c>
      <c r="D26" s="364"/>
      <c r="E26" s="364"/>
      <c r="F26" s="364"/>
      <c r="G26" s="364"/>
      <c r="H26" s="364"/>
      <c r="I26" s="364"/>
      <c r="J26" s="364"/>
      <c r="K26" s="364"/>
      <c r="L26" s="364"/>
      <c r="M26" s="364"/>
      <c r="N26" s="364"/>
      <c r="O26" s="364"/>
      <c r="P26" s="252"/>
      <c r="Q26" s="22"/>
    </row>
    <row r="27" spans="1:17" s="141" customFormat="1" ht="15.75" customHeight="1" x14ac:dyDescent="0.2">
      <c r="A27" s="20"/>
      <c r="B27" s="363"/>
      <c r="C27" s="361" t="s">
        <v>181</v>
      </c>
      <c r="D27" s="361"/>
      <c r="E27" s="361"/>
      <c r="F27" s="361"/>
      <c r="G27" s="361"/>
      <c r="H27" s="361"/>
      <c r="I27" s="361"/>
      <c r="J27" s="361"/>
      <c r="K27" s="361"/>
      <c r="L27" s="361"/>
      <c r="M27" s="361"/>
      <c r="N27" s="361"/>
      <c r="O27" s="361"/>
      <c r="P27" s="252"/>
      <c r="Q27" s="22"/>
    </row>
    <row r="28" spans="1:17" s="141" customFormat="1" ht="15.75" customHeight="1" x14ac:dyDescent="0.2">
      <c r="A28" s="20"/>
      <c r="B28" s="363"/>
      <c r="C28" s="361"/>
      <c r="D28" s="361"/>
      <c r="E28" s="361"/>
      <c r="F28" s="361"/>
      <c r="G28" s="361"/>
      <c r="H28" s="361"/>
      <c r="I28" s="361"/>
      <c r="J28" s="361"/>
      <c r="K28" s="361"/>
      <c r="L28" s="361"/>
      <c r="M28" s="361"/>
      <c r="N28" s="361"/>
      <c r="O28" s="361"/>
      <c r="P28" s="252"/>
      <c r="Q28" s="22"/>
    </row>
    <row r="29" spans="1:17" s="141" customFormat="1" ht="15.75" customHeight="1" x14ac:dyDescent="0.2">
      <c r="A29" s="20"/>
      <c r="B29" s="363"/>
      <c r="C29" s="361"/>
      <c r="D29" s="361"/>
      <c r="E29" s="361"/>
      <c r="F29" s="361"/>
      <c r="G29" s="361"/>
      <c r="H29" s="361"/>
      <c r="I29" s="361"/>
      <c r="J29" s="361"/>
      <c r="K29" s="361"/>
      <c r="L29" s="361"/>
      <c r="M29" s="361"/>
      <c r="N29" s="361"/>
      <c r="O29" s="361"/>
      <c r="P29" s="252"/>
      <c r="Q29" s="22"/>
    </row>
    <row r="30" spans="1:17" s="141" customFormat="1" ht="15.75" customHeight="1" x14ac:dyDescent="0.2">
      <c r="A30" s="20"/>
      <c r="B30" s="363"/>
      <c r="C30" s="361"/>
      <c r="D30" s="361"/>
      <c r="E30" s="361"/>
      <c r="F30" s="361"/>
      <c r="G30" s="361"/>
      <c r="H30" s="361"/>
      <c r="I30" s="361"/>
      <c r="J30" s="361"/>
      <c r="K30" s="361"/>
      <c r="L30" s="361"/>
      <c r="M30" s="361"/>
      <c r="N30" s="361"/>
      <c r="O30" s="361"/>
      <c r="P30" s="252"/>
      <c r="Q30" s="22"/>
    </row>
    <row r="31" spans="1:17" s="141" customFormat="1" ht="15.75" customHeight="1" x14ac:dyDescent="0.2">
      <c r="A31" s="20"/>
      <c r="B31" s="363"/>
      <c r="C31" s="361"/>
      <c r="D31" s="361"/>
      <c r="E31" s="361"/>
      <c r="F31" s="361"/>
      <c r="G31" s="361"/>
      <c r="H31" s="361"/>
      <c r="I31" s="361"/>
      <c r="J31" s="361"/>
      <c r="K31" s="361"/>
      <c r="L31" s="361"/>
      <c r="M31" s="361"/>
      <c r="N31" s="361"/>
      <c r="O31" s="361"/>
      <c r="P31" s="252"/>
      <c r="Q31" s="22"/>
    </row>
    <row r="32" spans="1:17" s="141" customFormat="1" ht="6" customHeight="1" x14ac:dyDescent="0.2">
      <c r="A32" s="20"/>
      <c r="B32" s="363"/>
      <c r="C32" s="254"/>
      <c r="D32" s="254"/>
      <c r="E32" s="254"/>
      <c r="F32" s="254"/>
      <c r="G32" s="254"/>
      <c r="H32" s="254"/>
      <c r="I32" s="254"/>
      <c r="J32" s="254"/>
      <c r="K32" s="254"/>
      <c r="L32" s="254"/>
      <c r="M32" s="254"/>
      <c r="N32" s="254"/>
      <c r="O32" s="254"/>
      <c r="P32" s="252"/>
      <c r="Q32" s="22"/>
    </row>
    <row r="33" spans="1:17" s="141" customFormat="1" ht="15.75" customHeight="1" x14ac:dyDescent="0.2">
      <c r="A33" s="20"/>
      <c r="B33" s="363"/>
      <c r="C33" s="364" t="s">
        <v>139</v>
      </c>
      <c r="D33" s="364"/>
      <c r="E33" s="364"/>
      <c r="F33" s="364"/>
      <c r="G33" s="364"/>
      <c r="H33" s="364"/>
      <c r="I33" s="364"/>
      <c r="J33" s="364"/>
      <c r="K33" s="364"/>
      <c r="L33" s="364"/>
      <c r="M33" s="364"/>
      <c r="N33" s="364"/>
      <c r="O33" s="364"/>
      <c r="P33" s="252"/>
      <c r="Q33" s="22"/>
    </row>
    <row r="34" spans="1:17" s="141" customFormat="1" ht="15.75" customHeight="1" x14ac:dyDescent="0.2">
      <c r="A34" s="20"/>
      <c r="B34" s="363"/>
      <c r="C34" s="361" t="s">
        <v>196</v>
      </c>
      <c r="D34" s="361"/>
      <c r="E34" s="361"/>
      <c r="F34" s="361"/>
      <c r="G34" s="361"/>
      <c r="H34" s="361"/>
      <c r="I34" s="361"/>
      <c r="J34" s="361"/>
      <c r="K34" s="361"/>
      <c r="L34" s="361"/>
      <c r="M34" s="361"/>
      <c r="N34" s="361"/>
      <c r="O34" s="361"/>
      <c r="P34" s="362"/>
      <c r="Q34" s="362"/>
    </row>
    <row r="35" spans="1:17" s="141" customFormat="1" ht="15.75" customHeight="1" x14ac:dyDescent="0.2">
      <c r="A35" s="20"/>
      <c r="B35" s="363"/>
      <c r="C35" s="361"/>
      <c r="D35" s="361"/>
      <c r="E35" s="361"/>
      <c r="F35" s="361"/>
      <c r="G35" s="361"/>
      <c r="H35" s="361"/>
      <c r="I35" s="361"/>
      <c r="J35" s="361"/>
      <c r="K35" s="361"/>
      <c r="L35" s="361"/>
      <c r="M35" s="361"/>
      <c r="N35" s="361"/>
      <c r="O35" s="361"/>
      <c r="P35" s="362"/>
      <c r="Q35" s="362"/>
    </row>
    <row r="36" spans="1:17" s="141" customFormat="1" ht="15.75" customHeight="1" x14ac:dyDescent="0.2">
      <c r="A36" s="20"/>
      <c r="B36" s="363"/>
      <c r="C36" s="361"/>
      <c r="D36" s="361"/>
      <c r="E36" s="361"/>
      <c r="F36" s="361"/>
      <c r="G36" s="361"/>
      <c r="H36" s="361"/>
      <c r="I36" s="361"/>
      <c r="J36" s="361"/>
      <c r="K36" s="361"/>
      <c r="L36" s="361"/>
      <c r="M36" s="361"/>
      <c r="N36" s="361"/>
      <c r="O36" s="361"/>
      <c r="P36" s="362"/>
      <c r="Q36" s="362"/>
    </row>
    <row r="37" spans="1:17" s="141" customFormat="1" ht="15.75" customHeight="1" x14ac:dyDescent="0.2">
      <c r="A37" s="20"/>
      <c r="B37" s="363"/>
      <c r="C37" s="361"/>
      <c r="D37" s="361"/>
      <c r="E37" s="361"/>
      <c r="F37" s="361"/>
      <c r="G37" s="361"/>
      <c r="H37" s="361"/>
      <c r="I37" s="361"/>
      <c r="J37" s="361"/>
      <c r="K37" s="361"/>
      <c r="L37" s="361"/>
      <c r="M37" s="361"/>
      <c r="N37" s="361"/>
      <c r="O37" s="361"/>
      <c r="P37" s="362"/>
      <c r="Q37" s="362"/>
    </row>
    <row r="38" spans="1:17" s="141" customFormat="1" ht="15.75" customHeight="1" x14ac:dyDescent="0.2">
      <c r="A38" s="20"/>
      <c r="B38" s="363"/>
      <c r="C38" s="361"/>
      <c r="D38" s="361"/>
      <c r="E38" s="361"/>
      <c r="F38" s="361"/>
      <c r="G38" s="361"/>
      <c r="H38" s="361"/>
      <c r="I38" s="361"/>
      <c r="J38" s="361"/>
      <c r="K38" s="361"/>
      <c r="L38" s="361"/>
      <c r="M38" s="361"/>
      <c r="N38" s="361"/>
      <c r="O38" s="361"/>
      <c r="P38" s="362"/>
      <c r="Q38" s="362"/>
    </row>
    <row r="39" spans="1:17" s="141" customFormat="1" ht="6" customHeight="1" x14ac:dyDescent="0.2">
      <c r="A39" s="20"/>
      <c r="B39" s="363"/>
      <c r="C39" s="361"/>
      <c r="D39" s="361"/>
      <c r="E39" s="361"/>
      <c r="F39" s="361"/>
      <c r="G39" s="361"/>
      <c r="H39" s="361"/>
      <c r="I39" s="361"/>
      <c r="J39" s="361"/>
      <c r="K39" s="361"/>
      <c r="L39" s="361"/>
      <c r="M39" s="361"/>
      <c r="N39" s="361"/>
      <c r="O39" s="361"/>
      <c r="P39" s="252"/>
      <c r="Q39" s="22"/>
    </row>
    <row r="40" spans="1:17" s="141" customFormat="1" ht="15.75" customHeight="1" x14ac:dyDescent="0.2">
      <c r="A40" s="20"/>
      <c r="B40" s="363"/>
      <c r="C40" s="361"/>
      <c r="D40" s="361"/>
      <c r="E40" s="361"/>
      <c r="F40" s="361"/>
      <c r="G40" s="361"/>
      <c r="H40" s="361"/>
      <c r="I40" s="361"/>
      <c r="J40" s="361"/>
      <c r="K40" s="361"/>
      <c r="L40" s="361"/>
      <c r="M40" s="361"/>
      <c r="N40" s="361"/>
      <c r="O40" s="361"/>
      <c r="P40" s="252"/>
      <c r="Q40" s="22"/>
    </row>
    <row r="41" spans="1:17" s="141" customFormat="1" ht="15.75" customHeight="1" x14ac:dyDescent="0.2">
      <c r="A41" s="20"/>
      <c r="B41" s="363"/>
      <c r="C41" s="361"/>
      <c r="D41" s="361"/>
      <c r="E41" s="361"/>
      <c r="F41" s="361"/>
      <c r="G41" s="361"/>
      <c r="H41" s="361"/>
      <c r="I41" s="361"/>
      <c r="J41" s="361"/>
      <c r="K41" s="361"/>
      <c r="L41" s="361"/>
      <c r="M41" s="361"/>
      <c r="N41" s="361"/>
      <c r="O41" s="361"/>
      <c r="P41" s="252"/>
      <c r="Q41" s="22"/>
    </row>
    <row r="42" spans="1:17" s="141" customFormat="1" ht="9.9499999999999993" customHeight="1" x14ac:dyDescent="0.2">
      <c r="A42" s="20"/>
      <c r="B42" s="363"/>
      <c r="C42" s="361"/>
      <c r="D42" s="361"/>
      <c r="E42" s="361"/>
      <c r="F42" s="361"/>
      <c r="G42" s="361"/>
      <c r="H42" s="361"/>
      <c r="I42" s="361"/>
      <c r="J42" s="361"/>
      <c r="K42" s="361"/>
      <c r="L42" s="361"/>
      <c r="M42" s="361"/>
      <c r="N42" s="361"/>
      <c r="O42" s="361"/>
      <c r="P42" s="252"/>
      <c r="Q42" s="22"/>
    </row>
    <row r="43" spans="1:17" s="141" customFormat="1" ht="15.75" customHeight="1" x14ac:dyDescent="0.2">
      <c r="A43" s="20"/>
      <c r="B43" s="363"/>
      <c r="C43" s="364" t="s">
        <v>140</v>
      </c>
      <c r="D43" s="364"/>
      <c r="E43" s="364"/>
      <c r="F43" s="364"/>
      <c r="G43" s="364"/>
      <c r="H43" s="364"/>
      <c r="I43" s="364"/>
      <c r="J43" s="364"/>
      <c r="K43" s="364"/>
      <c r="L43" s="364"/>
      <c r="M43" s="364"/>
      <c r="N43" s="364"/>
      <c r="O43" s="364"/>
      <c r="P43" s="252"/>
      <c r="Q43" s="22"/>
    </row>
    <row r="44" spans="1:17" s="141" customFormat="1" ht="15.75" customHeight="1" x14ac:dyDescent="0.2">
      <c r="A44" s="20"/>
      <c r="B44" s="363"/>
      <c r="C44" s="365" t="s">
        <v>141</v>
      </c>
      <c r="D44" s="365"/>
      <c r="E44" s="365"/>
      <c r="F44" s="365"/>
      <c r="G44" s="365"/>
      <c r="H44" s="365"/>
      <c r="I44" s="365"/>
      <c r="J44" s="365"/>
      <c r="K44" s="365"/>
      <c r="L44" s="365"/>
      <c r="M44" s="365"/>
      <c r="N44" s="365"/>
      <c r="O44" s="365"/>
      <c r="P44" s="362"/>
      <c r="Q44" s="362"/>
    </row>
    <row r="45" spans="1:17" s="141" customFormat="1" ht="15.75" customHeight="1" x14ac:dyDescent="0.2">
      <c r="A45" s="20"/>
      <c r="B45" s="363"/>
      <c r="C45" s="365"/>
      <c r="D45" s="365"/>
      <c r="E45" s="365"/>
      <c r="F45" s="365"/>
      <c r="G45" s="365"/>
      <c r="H45" s="365"/>
      <c r="I45" s="365"/>
      <c r="J45" s="365"/>
      <c r="K45" s="365"/>
      <c r="L45" s="365"/>
      <c r="M45" s="365"/>
      <c r="N45" s="365"/>
      <c r="O45" s="365"/>
      <c r="P45" s="362"/>
      <c r="Q45" s="362"/>
    </row>
    <row r="46" spans="1:17" s="141" customFormat="1" ht="6" customHeight="1" x14ac:dyDescent="0.2">
      <c r="A46" s="20"/>
      <c r="B46" s="363"/>
      <c r="C46" s="254"/>
      <c r="D46" s="254"/>
      <c r="E46" s="254"/>
      <c r="F46" s="254"/>
      <c r="G46" s="254"/>
      <c r="H46" s="254"/>
      <c r="I46" s="254"/>
      <c r="J46" s="254"/>
      <c r="K46" s="254"/>
      <c r="L46" s="254"/>
      <c r="M46" s="254"/>
      <c r="N46" s="254"/>
      <c r="O46" s="254"/>
      <c r="P46" s="252"/>
      <c r="Q46" s="22"/>
    </row>
    <row r="47" spans="1:17" s="141" customFormat="1" ht="15.75" customHeight="1" x14ac:dyDescent="0.2">
      <c r="A47" s="20"/>
      <c r="B47" s="20"/>
      <c r="C47" s="20"/>
      <c r="D47" s="20"/>
      <c r="E47" s="20"/>
      <c r="F47" s="20"/>
      <c r="G47" s="20"/>
      <c r="H47" s="20"/>
      <c r="I47" s="20"/>
      <c r="J47" s="20"/>
      <c r="K47" s="20"/>
      <c r="L47" s="20"/>
      <c r="M47" s="20"/>
      <c r="N47" s="20"/>
      <c r="O47" s="22"/>
      <c r="P47" s="22"/>
      <c r="Q47" s="22"/>
    </row>
    <row r="48" spans="1:17" s="141" customFormat="1" ht="15" customHeight="1" x14ac:dyDescent="0.2">
      <c r="A48" s="20"/>
      <c r="B48" s="20"/>
      <c r="C48" s="272" t="s">
        <v>142</v>
      </c>
      <c r="D48" s="20"/>
      <c r="E48" s="20"/>
      <c r="F48" s="20"/>
      <c r="G48" s="20"/>
      <c r="H48" s="20"/>
      <c r="I48" s="20"/>
      <c r="J48" s="20"/>
      <c r="K48" s="20"/>
      <c r="L48" s="20"/>
      <c r="M48" s="20"/>
      <c r="N48" s="20"/>
      <c r="O48" s="22"/>
      <c r="P48" s="22"/>
      <c r="Q48" s="22"/>
    </row>
    <row r="49" spans="1:17" ht="6" customHeight="1" x14ac:dyDescent="0.2">
      <c r="A49" s="24"/>
      <c r="B49" s="190"/>
      <c r="C49" s="366"/>
      <c r="D49" s="366"/>
      <c r="E49" s="366"/>
      <c r="F49" s="366"/>
      <c r="G49" s="366"/>
      <c r="H49" s="366"/>
      <c r="I49" s="366"/>
      <c r="J49" s="366"/>
      <c r="K49" s="366"/>
      <c r="L49" s="366"/>
      <c r="M49" s="366"/>
      <c r="N49" s="366"/>
      <c r="O49" s="4"/>
      <c r="P49" s="4"/>
      <c r="Q49" s="4"/>
    </row>
    <row r="50" spans="1:17" ht="15.75" x14ac:dyDescent="0.15">
      <c r="A50" s="24"/>
      <c r="B50" s="363"/>
      <c r="C50" s="367" t="s">
        <v>143</v>
      </c>
      <c r="D50" s="367"/>
      <c r="E50" s="367"/>
      <c r="F50" s="367"/>
      <c r="G50" s="367"/>
      <c r="H50" s="367"/>
      <c r="I50" s="367"/>
      <c r="J50" s="367"/>
      <c r="K50" s="367"/>
      <c r="L50" s="367"/>
      <c r="M50" s="367"/>
      <c r="N50" s="367"/>
      <c r="O50" s="367"/>
      <c r="P50" s="252"/>
      <c r="Q50" s="4"/>
    </row>
    <row r="51" spans="1:17" ht="12.75" customHeight="1" x14ac:dyDescent="0.15">
      <c r="A51" s="24"/>
      <c r="B51" s="363"/>
      <c r="C51" s="361" t="s">
        <v>197</v>
      </c>
      <c r="D51" s="361"/>
      <c r="E51" s="361"/>
      <c r="F51" s="361"/>
      <c r="G51" s="361"/>
      <c r="H51" s="361"/>
      <c r="I51" s="361"/>
      <c r="J51" s="361"/>
      <c r="K51" s="361"/>
      <c r="L51" s="361"/>
      <c r="M51" s="361"/>
      <c r="N51" s="361"/>
      <c r="O51" s="361"/>
      <c r="P51" s="252"/>
      <c r="Q51" s="4"/>
    </row>
    <row r="52" spans="1:17" ht="18.95" customHeight="1" x14ac:dyDescent="0.15">
      <c r="A52" s="24"/>
      <c r="B52" s="363"/>
      <c r="C52" s="361"/>
      <c r="D52" s="361"/>
      <c r="E52" s="361"/>
      <c r="F52" s="361"/>
      <c r="G52" s="361"/>
      <c r="H52" s="361"/>
      <c r="I52" s="361"/>
      <c r="J52" s="361"/>
      <c r="K52" s="361"/>
      <c r="L52" s="361"/>
      <c r="M52" s="361"/>
      <c r="N52" s="361"/>
      <c r="O52" s="361"/>
      <c r="P52" s="252"/>
      <c r="Q52" s="4"/>
    </row>
    <row r="53" spans="1:17" ht="6" customHeight="1" x14ac:dyDescent="0.15">
      <c r="A53" s="24"/>
      <c r="B53" s="363"/>
      <c r="C53" s="361"/>
      <c r="D53" s="361"/>
      <c r="E53" s="361"/>
      <c r="F53" s="361"/>
      <c r="G53" s="361"/>
      <c r="H53" s="361"/>
      <c r="I53" s="361"/>
      <c r="J53" s="361"/>
      <c r="K53" s="361"/>
      <c r="L53" s="361"/>
      <c r="M53" s="361"/>
      <c r="N53" s="361"/>
      <c r="O53" s="361"/>
      <c r="P53" s="252"/>
      <c r="Q53" s="4"/>
    </row>
    <row r="54" spans="1:17" ht="15.75" customHeight="1" x14ac:dyDescent="0.15">
      <c r="A54" s="24"/>
      <c r="B54" s="363"/>
      <c r="C54" s="255"/>
      <c r="D54" s="255"/>
      <c r="E54" s="255"/>
      <c r="F54" s="255"/>
      <c r="G54" s="255"/>
      <c r="H54" s="255"/>
      <c r="I54" s="255"/>
      <c r="J54" s="255"/>
      <c r="K54" s="255"/>
      <c r="L54" s="255"/>
      <c r="M54" s="255"/>
      <c r="N54" s="255"/>
      <c r="O54" s="255"/>
      <c r="P54" s="252"/>
      <c r="Q54" s="4"/>
    </row>
    <row r="55" spans="1:17" ht="15" customHeight="1" x14ac:dyDescent="0.15">
      <c r="A55" s="24"/>
      <c r="B55" s="363"/>
      <c r="C55" s="368" t="s">
        <v>144</v>
      </c>
      <c r="D55" s="368"/>
      <c r="E55" s="368"/>
      <c r="F55" s="368"/>
      <c r="G55" s="368"/>
      <c r="H55" s="368"/>
      <c r="I55" s="368"/>
      <c r="J55" s="368"/>
      <c r="K55" s="368"/>
      <c r="L55" s="368"/>
      <c r="M55" s="368"/>
      <c r="N55" s="368"/>
      <c r="O55" s="368"/>
      <c r="P55" s="252"/>
      <c r="Q55" s="4"/>
    </row>
    <row r="56" spans="1:17" ht="6" customHeight="1" x14ac:dyDescent="0.15">
      <c r="A56" s="24"/>
      <c r="B56" s="363"/>
      <c r="C56" s="191"/>
      <c r="D56" s="191"/>
      <c r="E56" s="191"/>
      <c r="F56" s="191"/>
      <c r="G56" s="191"/>
      <c r="H56" s="191"/>
      <c r="I56" s="191"/>
      <c r="J56" s="191"/>
      <c r="K56" s="191"/>
      <c r="L56" s="191"/>
      <c r="M56" s="191"/>
      <c r="N56" s="191"/>
      <c r="O56" s="191"/>
      <c r="P56" s="252"/>
      <c r="Q56" s="4"/>
    </row>
    <row r="57" spans="1:17" ht="18.600000000000001" customHeight="1" x14ac:dyDescent="0.15">
      <c r="A57" s="24"/>
      <c r="B57" s="363"/>
      <c r="C57" s="361" t="s">
        <v>145</v>
      </c>
      <c r="D57" s="361"/>
      <c r="E57" s="361"/>
      <c r="F57" s="361"/>
      <c r="G57" s="361"/>
      <c r="H57" s="361"/>
      <c r="I57" s="361"/>
      <c r="J57" s="361"/>
      <c r="K57" s="361"/>
      <c r="L57" s="361"/>
      <c r="M57" s="361"/>
      <c r="N57" s="361"/>
      <c r="O57" s="361"/>
      <c r="P57" s="252"/>
      <c r="Q57" s="4"/>
    </row>
    <row r="58" spans="1:17" ht="15" x14ac:dyDescent="0.15">
      <c r="A58" s="24"/>
      <c r="B58" s="363"/>
      <c r="C58" s="361"/>
      <c r="D58" s="361"/>
      <c r="E58" s="361"/>
      <c r="F58" s="361"/>
      <c r="G58" s="361"/>
      <c r="H58" s="361"/>
      <c r="I58" s="361"/>
      <c r="J58" s="361"/>
      <c r="K58" s="361"/>
      <c r="L58" s="361"/>
      <c r="M58" s="361"/>
      <c r="N58" s="361"/>
      <c r="O58" s="361"/>
      <c r="P58" s="252"/>
      <c r="Q58" s="4"/>
    </row>
    <row r="59" spans="1:17" ht="3.95" customHeight="1" x14ac:dyDescent="0.25">
      <c r="A59" s="24"/>
      <c r="B59" s="251"/>
      <c r="C59" s="253"/>
      <c r="D59" s="253"/>
      <c r="E59" s="253"/>
      <c r="F59" s="253"/>
      <c r="G59" s="253"/>
      <c r="H59" s="253"/>
      <c r="I59" s="253"/>
      <c r="J59" s="253"/>
      <c r="K59" s="253"/>
      <c r="L59" s="253"/>
      <c r="M59" s="253"/>
      <c r="N59" s="253"/>
      <c r="O59" s="253"/>
      <c r="P59" s="252"/>
      <c r="Q59" s="4"/>
    </row>
    <row r="60" spans="1:17" ht="15.75" customHeight="1" x14ac:dyDescent="0.3">
      <c r="A60" s="4"/>
      <c r="B60" s="4"/>
      <c r="C60" s="140"/>
      <c r="D60" s="4"/>
      <c r="E60" s="4"/>
      <c r="F60" s="4"/>
      <c r="G60" s="4"/>
      <c r="H60" s="4"/>
      <c r="I60" s="4"/>
      <c r="J60" s="4"/>
      <c r="K60" s="4"/>
      <c r="L60" s="4"/>
      <c r="M60" s="4"/>
      <c r="N60" s="4"/>
      <c r="O60" s="4"/>
      <c r="P60" s="4"/>
      <c r="Q60" s="4"/>
    </row>
  </sheetData>
  <sheetProtection algorithmName="SHA-512" hashValue="JUMpJPqjhLz0PxSJGm2jjah1SZV9HUnrOZvI3r92rckt+6O+mfQhGAmL3840RP7qnBJJm+jCYwFxt9Jv0JZqig==" saltValue="ZEYMI4URTjgj3S33ACbZ9A==" spinCount="100000" sheet="1" selectLockedCells="1"/>
  <mergeCells count="24">
    <mergeCell ref="C25:O25"/>
    <mergeCell ref="B2:M3"/>
    <mergeCell ref="N3:Q3"/>
    <mergeCell ref="A8:B10"/>
    <mergeCell ref="A12:B23"/>
    <mergeCell ref="C21:O21"/>
    <mergeCell ref="P21:Q21"/>
    <mergeCell ref="C8:O17"/>
    <mergeCell ref="P8:Q17"/>
    <mergeCell ref="C57:O58"/>
    <mergeCell ref="P34:Q38"/>
    <mergeCell ref="P44:Q45"/>
    <mergeCell ref="B50:B58"/>
    <mergeCell ref="B26:B46"/>
    <mergeCell ref="C26:O26"/>
    <mergeCell ref="C27:O31"/>
    <mergeCell ref="C33:O33"/>
    <mergeCell ref="C44:O45"/>
    <mergeCell ref="C43:O43"/>
    <mergeCell ref="C49:N49"/>
    <mergeCell ref="C34:O42"/>
    <mergeCell ref="C50:O50"/>
    <mergeCell ref="C51:O53"/>
    <mergeCell ref="C55:O5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08"/>
  <sheetViews>
    <sheetView topLeftCell="A64" zoomScaleNormal="100" workbookViewId="0">
      <selection activeCell="R23" sqref="R23"/>
    </sheetView>
    <sheetView zoomScale="85" zoomScaleNormal="85" workbookViewId="1">
      <selection activeCell="R20" sqref="R20"/>
    </sheetView>
  </sheetViews>
  <sheetFormatPr defaultColWidth="10.42578125" defaultRowHeight="12.75" customHeight="1" x14ac:dyDescent="0.15"/>
  <cols>
    <col min="1" max="1" width="10.7109375" style="27" customWidth="1"/>
    <col min="2" max="2" width="3.42578125" style="27" customWidth="1"/>
    <col min="3" max="3" width="8.42578125" style="27" customWidth="1"/>
    <col min="4" max="4" width="10.42578125" style="27" customWidth="1"/>
    <col min="5" max="5" width="7.5703125" style="27" customWidth="1"/>
    <col min="6" max="6" width="12.5703125" style="27" customWidth="1"/>
    <col min="7" max="7" width="14" style="27" customWidth="1"/>
    <col min="8" max="8" width="6" style="27" customWidth="1"/>
    <col min="9" max="9" width="6.7109375" style="27" customWidth="1"/>
    <col min="10" max="10" width="12.28515625" style="27" customWidth="1"/>
    <col min="11" max="11" width="10.42578125" style="27"/>
    <col min="12" max="12" width="12.7109375" style="27" customWidth="1"/>
    <col min="13" max="13" width="11.28515625" style="27" customWidth="1"/>
    <col min="14" max="14" width="12.5703125" style="27" customWidth="1"/>
    <col min="15" max="15" width="10.42578125" style="27"/>
    <col min="16" max="16" width="3.42578125" style="27" customWidth="1"/>
    <col min="17" max="17" width="10.7109375" style="27" customWidth="1"/>
    <col min="18" max="16384" width="10.42578125" style="27"/>
  </cols>
  <sheetData>
    <row r="1" spans="1:17" ht="15" customHeight="1" x14ac:dyDescent="0.15">
      <c r="A1" s="226"/>
      <c r="B1" s="227"/>
      <c r="C1" s="227"/>
      <c r="D1" s="227"/>
      <c r="E1" s="227"/>
      <c r="F1" s="227"/>
      <c r="G1" s="227"/>
      <c r="H1" s="227"/>
      <c r="I1" s="227"/>
      <c r="J1" s="227"/>
      <c r="K1" s="227"/>
      <c r="L1" s="227"/>
      <c r="M1" s="227"/>
      <c r="N1" s="227"/>
      <c r="O1" s="227"/>
      <c r="P1" s="227"/>
      <c r="Q1" s="227"/>
    </row>
    <row r="2" spans="1:17" ht="15" customHeight="1" x14ac:dyDescent="0.15">
      <c r="A2" s="39"/>
      <c r="B2" s="350" t="str">
        <f>Forside!B2</f>
        <v>Standardløsning for belysning i bygninger</v>
      </c>
      <c r="C2" s="350"/>
      <c r="D2" s="350"/>
      <c r="E2" s="350"/>
      <c r="F2" s="350"/>
      <c r="G2" s="350"/>
      <c r="H2" s="350"/>
      <c r="I2" s="350"/>
      <c r="J2" s="350"/>
      <c r="K2" s="350"/>
      <c r="L2" s="350"/>
      <c r="M2" s="350"/>
      <c r="N2" s="17"/>
      <c r="O2" s="5"/>
      <c r="P2" s="5"/>
      <c r="Q2" s="4"/>
    </row>
    <row r="3" spans="1:17" ht="22.5" customHeight="1" x14ac:dyDescent="0.25">
      <c r="A3" s="18"/>
      <c r="B3" s="350"/>
      <c r="C3" s="350"/>
      <c r="D3" s="350"/>
      <c r="E3" s="350"/>
      <c r="F3" s="350"/>
      <c r="G3" s="350"/>
      <c r="H3" s="350"/>
      <c r="I3" s="350"/>
      <c r="J3" s="350"/>
      <c r="K3" s="350"/>
      <c r="L3" s="350"/>
      <c r="M3" s="350"/>
      <c r="N3" s="358" t="str">
        <f>Forside!O3</f>
        <v>Version 1: 15-07-2025</v>
      </c>
      <c r="O3" s="358"/>
      <c r="P3" s="358"/>
      <c r="Q3" s="358"/>
    </row>
    <row r="4" spans="1:17" ht="15" customHeight="1" x14ac:dyDescent="0.15">
      <c r="A4" s="19"/>
      <c r="B4" s="19"/>
      <c r="C4" s="19"/>
      <c r="D4" s="19"/>
      <c r="E4" s="19"/>
      <c r="F4" s="19"/>
      <c r="G4" s="19"/>
      <c r="H4" s="19"/>
      <c r="I4" s="19"/>
      <c r="J4" s="19"/>
      <c r="K4" s="19"/>
      <c r="L4" s="19"/>
      <c r="M4" s="19"/>
      <c r="N4" s="19"/>
      <c r="O4" s="19"/>
      <c r="P4" s="19"/>
      <c r="Q4" s="19"/>
    </row>
    <row r="5" spans="1:17" ht="11.25" x14ac:dyDescent="0.15">
      <c r="A5" s="216"/>
      <c r="B5" s="216"/>
      <c r="C5" s="257"/>
      <c r="D5" s="257"/>
      <c r="E5" s="257"/>
      <c r="F5" s="257"/>
      <c r="G5" s="257"/>
      <c r="H5" s="257"/>
      <c r="I5" s="257"/>
      <c r="J5" s="257"/>
      <c r="K5" s="257"/>
      <c r="L5" s="257"/>
      <c r="M5" s="257"/>
      <c r="N5" s="257"/>
      <c r="O5" s="257"/>
      <c r="P5" s="216"/>
      <c r="Q5" s="216"/>
    </row>
    <row r="6" spans="1:17" ht="15" customHeight="1" x14ac:dyDescent="0.15">
      <c r="A6" s="216"/>
      <c r="B6" s="216"/>
      <c r="C6" s="372" t="s">
        <v>146</v>
      </c>
      <c r="D6" s="372"/>
      <c r="E6" s="372"/>
      <c r="F6" s="372"/>
      <c r="G6" s="372"/>
      <c r="H6" s="372"/>
      <c r="I6" s="372"/>
      <c r="J6" s="372"/>
      <c r="K6" s="372"/>
      <c r="L6" s="372"/>
      <c r="M6" s="372"/>
      <c r="N6" s="372"/>
      <c r="O6" s="372"/>
      <c r="P6" s="216"/>
      <c r="Q6" s="216"/>
    </row>
    <row r="7" spans="1:17" ht="6" customHeight="1" x14ac:dyDescent="0.15">
      <c r="A7" s="216"/>
      <c r="B7" s="216"/>
      <c r="C7" s="258"/>
      <c r="D7" s="258"/>
      <c r="E7" s="258"/>
      <c r="F7" s="258"/>
      <c r="G7" s="258"/>
      <c r="H7" s="258"/>
      <c r="I7" s="258"/>
      <c r="J7" s="258"/>
      <c r="K7" s="258"/>
      <c r="L7" s="258"/>
      <c r="M7" s="258"/>
      <c r="N7" s="258"/>
      <c r="O7" s="258"/>
      <c r="P7" s="216"/>
      <c r="Q7" s="216"/>
    </row>
    <row r="8" spans="1:17" s="141" customFormat="1" ht="12.75" customHeight="1" x14ac:dyDescent="0.2">
      <c r="A8" s="216"/>
      <c r="B8" s="216"/>
      <c r="C8" s="371" t="s">
        <v>162</v>
      </c>
      <c r="D8" s="371"/>
      <c r="E8" s="371"/>
      <c r="F8" s="371"/>
      <c r="G8" s="371"/>
      <c r="H8" s="371"/>
      <c r="I8" s="371"/>
      <c r="J8" s="371"/>
      <c r="K8" s="371"/>
      <c r="L8" s="371"/>
      <c r="M8" s="371"/>
      <c r="N8" s="371"/>
      <c r="O8" s="371"/>
      <c r="P8" s="216"/>
      <c r="Q8" s="216"/>
    </row>
    <row r="9" spans="1:17" s="141" customFormat="1" ht="15" customHeight="1" x14ac:dyDescent="0.2">
      <c r="A9" s="216"/>
      <c r="B9" s="216"/>
      <c r="C9" s="371"/>
      <c r="D9" s="371"/>
      <c r="E9" s="371"/>
      <c r="F9" s="371"/>
      <c r="G9" s="371"/>
      <c r="H9" s="371"/>
      <c r="I9" s="371"/>
      <c r="J9" s="371"/>
      <c r="K9" s="371"/>
      <c r="L9" s="371"/>
      <c r="M9" s="371"/>
      <c r="N9" s="371"/>
      <c r="O9" s="371"/>
      <c r="P9" s="216"/>
      <c r="Q9" s="216"/>
    </row>
    <row r="10" spans="1:17" s="141" customFormat="1" ht="15" customHeight="1" x14ac:dyDescent="0.2">
      <c r="A10" s="216"/>
      <c r="B10" s="216"/>
      <c r="C10" s="371"/>
      <c r="D10" s="371"/>
      <c r="E10" s="371"/>
      <c r="F10" s="371"/>
      <c r="G10" s="371"/>
      <c r="H10" s="371"/>
      <c r="I10" s="371"/>
      <c r="J10" s="371"/>
      <c r="K10" s="371"/>
      <c r="L10" s="371"/>
      <c r="M10" s="371"/>
      <c r="N10" s="371"/>
      <c r="O10" s="371"/>
      <c r="P10" s="216"/>
      <c r="Q10" s="216"/>
    </row>
    <row r="11" spans="1:17" ht="15" x14ac:dyDescent="0.15">
      <c r="A11" s="216"/>
      <c r="B11" s="216"/>
      <c r="C11" s="260"/>
      <c r="D11" s="260"/>
      <c r="E11" s="260"/>
      <c r="F11" s="260"/>
      <c r="G11" s="260"/>
      <c r="H11" s="260"/>
      <c r="I11" s="260"/>
      <c r="J11" s="260"/>
      <c r="K11" s="260"/>
      <c r="L11" s="260"/>
      <c r="M11" s="260"/>
      <c r="N11" s="260"/>
      <c r="O11" s="260"/>
      <c r="P11" s="216"/>
      <c r="Q11" s="216"/>
    </row>
    <row r="12" spans="1:17" ht="15" customHeight="1" x14ac:dyDescent="0.15">
      <c r="A12" s="216"/>
      <c r="B12" s="216"/>
      <c r="C12" s="372" t="s">
        <v>147</v>
      </c>
      <c r="D12" s="372"/>
      <c r="E12" s="372"/>
      <c r="F12" s="372"/>
      <c r="G12" s="372"/>
      <c r="H12" s="372"/>
      <c r="I12" s="372"/>
      <c r="J12" s="372"/>
      <c r="K12" s="372"/>
      <c r="L12" s="372"/>
      <c r="M12" s="372"/>
      <c r="N12" s="372"/>
      <c r="O12" s="372"/>
      <c r="P12" s="216"/>
      <c r="Q12" s="216"/>
    </row>
    <row r="13" spans="1:17" ht="6" customHeight="1" x14ac:dyDescent="0.15">
      <c r="A13" s="216"/>
      <c r="B13" s="216"/>
      <c r="C13" s="261"/>
      <c r="D13" s="261"/>
      <c r="E13" s="261"/>
      <c r="F13" s="261"/>
      <c r="G13" s="261"/>
      <c r="H13" s="261"/>
      <c r="I13" s="261"/>
      <c r="J13" s="261"/>
      <c r="K13" s="261"/>
      <c r="L13" s="261"/>
      <c r="M13" s="261"/>
      <c r="N13" s="261"/>
      <c r="O13" s="261"/>
      <c r="P13" s="216"/>
      <c r="Q13" s="216"/>
    </row>
    <row r="14" spans="1:17" s="141" customFormat="1" ht="14.25" customHeight="1" x14ac:dyDescent="0.2">
      <c r="A14" s="216"/>
      <c r="B14" s="216"/>
      <c r="C14" s="378" t="s">
        <v>123</v>
      </c>
      <c r="D14" s="379"/>
      <c r="E14" s="379"/>
      <c r="F14" s="379"/>
      <c r="G14" s="379"/>
      <c r="H14" s="379"/>
      <c r="I14" s="380"/>
      <c r="J14" s="384" t="s">
        <v>161</v>
      </c>
      <c r="K14" s="385"/>
      <c r="L14" s="385"/>
      <c r="M14" s="385"/>
      <c r="N14" s="385"/>
      <c r="O14" s="386"/>
      <c r="P14" s="216"/>
      <c r="Q14" s="216"/>
    </row>
    <row r="15" spans="1:17" s="141" customFormat="1" ht="14.25" customHeight="1" x14ac:dyDescent="0.2">
      <c r="A15" s="216"/>
      <c r="B15" s="216"/>
      <c r="C15" s="381"/>
      <c r="D15" s="382"/>
      <c r="E15" s="382"/>
      <c r="F15" s="382"/>
      <c r="G15" s="382"/>
      <c r="H15" s="382"/>
      <c r="I15" s="383"/>
      <c r="J15" s="387"/>
      <c r="K15" s="388"/>
      <c r="L15" s="388"/>
      <c r="M15" s="388"/>
      <c r="N15" s="388"/>
      <c r="O15" s="389"/>
      <c r="P15" s="216"/>
      <c r="Q15" s="216"/>
    </row>
    <row r="16" spans="1:17" s="141" customFormat="1" ht="15" customHeight="1" x14ac:dyDescent="0.2">
      <c r="A16" s="216"/>
      <c r="B16" s="216"/>
      <c r="C16" s="390" t="s">
        <v>168</v>
      </c>
      <c r="D16" s="375"/>
      <c r="E16" s="375"/>
      <c r="F16" s="375"/>
      <c r="G16" s="375"/>
      <c r="H16" s="375"/>
      <c r="I16" s="375"/>
      <c r="J16" s="391" t="s">
        <v>169</v>
      </c>
      <c r="K16" s="373"/>
      <c r="L16" s="373"/>
      <c r="M16" s="373"/>
      <c r="N16" s="373"/>
      <c r="O16" s="373"/>
      <c r="P16" s="216"/>
      <c r="Q16" s="216"/>
    </row>
    <row r="17" spans="1:17" s="141" customFormat="1" ht="15" customHeight="1" x14ac:dyDescent="0.2">
      <c r="A17" s="216"/>
      <c r="B17" s="216"/>
      <c r="C17" s="375"/>
      <c r="D17" s="375"/>
      <c r="E17" s="375"/>
      <c r="F17" s="375"/>
      <c r="G17" s="375"/>
      <c r="H17" s="375"/>
      <c r="I17" s="375"/>
      <c r="J17" s="373"/>
      <c r="K17" s="373"/>
      <c r="L17" s="373"/>
      <c r="M17" s="373"/>
      <c r="N17" s="373"/>
      <c r="O17" s="373"/>
      <c r="P17" s="216"/>
      <c r="Q17" s="216"/>
    </row>
    <row r="18" spans="1:17" s="141" customFormat="1" ht="15" customHeight="1" x14ac:dyDescent="0.2">
      <c r="A18" s="216"/>
      <c r="B18" s="216"/>
      <c r="C18" s="375"/>
      <c r="D18" s="375"/>
      <c r="E18" s="375"/>
      <c r="F18" s="375"/>
      <c r="G18" s="375"/>
      <c r="H18" s="375"/>
      <c r="I18" s="375"/>
      <c r="J18" s="373"/>
      <c r="K18" s="373"/>
      <c r="L18" s="373"/>
      <c r="M18" s="373"/>
      <c r="N18" s="373"/>
      <c r="O18" s="373"/>
      <c r="P18" s="216"/>
      <c r="Q18" s="216"/>
    </row>
    <row r="19" spans="1:17" s="141" customFormat="1" ht="15" customHeight="1" x14ac:dyDescent="0.2">
      <c r="A19" s="216"/>
      <c r="B19" s="216"/>
      <c r="C19" s="375"/>
      <c r="D19" s="375"/>
      <c r="E19" s="375"/>
      <c r="F19" s="375"/>
      <c r="G19" s="375"/>
      <c r="H19" s="375"/>
      <c r="I19" s="375"/>
      <c r="J19" s="373"/>
      <c r="K19" s="373"/>
      <c r="L19" s="373"/>
      <c r="M19" s="373"/>
      <c r="N19" s="373"/>
      <c r="O19" s="373"/>
      <c r="P19" s="216"/>
      <c r="Q19" s="216"/>
    </row>
    <row r="20" spans="1:17" s="141" customFormat="1" ht="15" customHeight="1" x14ac:dyDescent="0.2">
      <c r="A20" s="216"/>
      <c r="B20" s="216"/>
      <c r="C20" s="375"/>
      <c r="D20" s="375"/>
      <c r="E20" s="375"/>
      <c r="F20" s="375"/>
      <c r="G20" s="375"/>
      <c r="H20" s="375"/>
      <c r="I20" s="375"/>
      <c r="J20" s="373"/>
      <c r="K20" s="373"/>
      <c r="L20" s="373"/>
      <c r="M20" s="373"/>
      <c r="N20" s="373"/>
      <c r="O20" s="373"/>
      <c r="P20" s="216"/>
      <c r="Q20" s="216"/>
    </row>
    <row r="21" spans="1:17" s="141" customFormat="1" ht="15" customHeight="1" x14ac:dyDescent="0.2">
      <c r="A21" s="216"/>
      <c r="B21" s="216"/>
      <c r="C21" s="375"/>
      <c r="D21" s="375"/>
      <c r="E21" s="375"/>
      <c r="F21" s="375"/>
      <c r="G21" s="375"/>
      <c r="H21" s="375"/>
      <c r="I21" s="375"/>
      <c r="J21" s="373"/>
      <c r="K21" s="373"/>
      <c r="L21" s="373"/>
      <c r="M21" s="373"/>
      <c r="N21" s="373"/>
      <c r="O21" s="373"/>
      <c r="P21" s="216"/>
      <c r="Q21" s="216"/>
    </row>
    <row r="22" spans="1:17" s="141" customFormat="1" ht="15" customHeight="1" x14ac:dyDescent="0.2">
      <c r="A22" s="216"/>
      <c r="B22" s="216"/>
      <c r="C22" s="375"/>
      <c r="D22" s="375"/>
      <c r="E22" s="375"/>
      <c r="F22" s="375"/>
      <c r="G22" s="375"/>
      <c r="H22" s="375"/>
      <c r="I22" s="375"/>
      <c r="J22" s="373"/>
      <c r="K22" s="373"/>
      <c r="L22" s="373"/>
      <c r="M22" s="373"/>
      <c r="N22" s="373"/>
      <c r="O22" s="373"/>
      <c r="P22" s="216"/>
      <c r="Q22" s="216"/>
    </row>
    <row r="23" spans="1:17" s="141" customFormat="1" ht="12.75" customHeight="1" x14ac:dyDescent="0.2">
      <c r="A23" s="216"/>
      <c r="B23" s="216"/>
      <c r="C23" s="375"/>
      <c r="D23" s="375"/>
      <c r="E23" s="375"/>
      <c r="F23" s="375"/>
      <c r="G23" s="375"/>
      <c r="H23" s="375"/>
      <c r="I23" s="375"/>
      <c r="J23" s="373"/>
      <c r="K23" s="373"/>
      <c r="L23" s="373"/>
      <c r="M23" s="373"/>
      <c r="N23" s="373"/>
      <c r="O23" s="373"/>
      <c r="P23" s="216"/>
      <c r="Q23" s="216"/>
    </row>
    <row r="24" spans="1:17" s="141" customFormat="1" ht="12.75" customHeight="1" x14ac:dyDescent="0.2">
      <c r="A24" s="216"/>
      <c r="B24" s="216"/>
      <c r="C24" s="375"/>
      <c r="D24" s="375"/>
      <c r="E24" s="375"/>
      <c r="F24" s="375"/>
      <c r="G24" s="375"/>
      <c r="H24" s="375"/>
      <c r="I24" s="375"/>
      <c r="J24" s="373"/>
      <c r="K24" s="373"/>
      <c r="L24" s="373"/>
      <c r="M24" s="373"/>
      <c r="N24" s="373"/>
      <c r="O24" s="373"/>
      <c r="P24" s="216"/>
      <c r="Q24" s="216"/>
    </row>
    <row r="25" spans="1:17" s="141" customFormat="1" ht="12.75" customHeight="1" x14ac:dyDescent="0.2">
      <c r="A25" s="216"/>
      <c r="B25" s="216"/>
      <c r="C25" s="375"/>
      <c r="D25" s="375"/>
      <c r="E25" s="375"/>
      <c r="F25" s="375"/>
      <c r="G25" s="375"/>
      <c r="H25" s="375"/>
      <c r="I25" s="375"/>
      <c r="J25" s="373"/>
      <c r="K25" s="373"/>
      <c r="L25" s="373"/>
      <c r="M25" s="373"/>
      <c r="N25" s="373"/>
      <c r="O25" s="373"/>
      <c r="P25" s="216"/>
      <c r="Q25" s="216"/>
    </row>
    <row r="26" spans="1:17" s="141" customFormat="1" ht="12.75" customHeight="1" x14ac:dyDescent="0.2">
      <c r="A26" s="216"/>
      <c r="B26" s="216"/>
      <c r="C26" s="375"/>
      <c r="D26" s="375"/>
      <c r="E26" s="375"/>
      <c r="F26" s="375"/>
      <c r="G26" s="375"/>
      <c r="H26" s="375"/>
      <c r="I26" s="375"/>
      <c r="J26" s="373"/>
      <c r="K26" s="373"/>
      <c r="L26" s="373"/>
      <c r="M26" s="373"/>
      <c r="N26" s="373"/>
      <c r="O26" s="373"/>
      <c r="P26" s="216"/>
      <c r="Q26" s="216"/>
    </row>
    <row r="27" spans="1:17" s="141" customFormat="1" ht="12.75" customHeight="1" x14ac:dyDescent="0.2">
      <c r="A27" s="216"/>
      <c r="B27" s="216"/>
      <c r="C27" s="260"/>
      <c r="D27" s="260"/>
      <c r="E27" s="260"/>
      <c r="F27" s="260"/>
      <c r="G27" s="260"/>
      <c r="H27" s="260"/>
      <c r="I27" s="260"/>
      <c r="J27" s="260"/>
      <c r="K27" s="260"/>
      <c r="L27" s="260"/>
      <c r="M27" s="260"/>
      <c r="N27" s="260"/>
      <c r="O27" s="260"/>
      <c r="P27" s="216"/>
      <c r="Q27" s="216"/>
    </row>
    <row r="28" spans="1:17" s="141" customFormat="1" ht="15" customHeight="1" x14ac:dyDescent="0.2">
      <c r="A28" s="216"/>
      <c r="B28" s="216"/>
      <c r="C28" s="372" t="s">
        <v>148</v>
      </c>
      <c r="D28" s="372"/>
      <c r="E28" s="372"/>
      <c r="F28" s="372"/>
      <c r="G28" s="372"/>
      <c r="H28" s="372"/>
      <c r="I28" s="372"/>
      <c r="J28" s="372"/>
      <c r="K28" s="372"/>
      <c r="L28" s="372"/>
      <c r="M28" s="372"/>
      <c r="N28" s="372"/>
      <c r="O28" s="372"/>
      <c r="P28" s="216"/>
      <c r="Q28" s="216"/>
    </row>
    <row r="29" spans="1:17" s="141" customFormat="1" ht="6" customHeight="1" x14ac:dyDescent="0.2">
      <c r="A29" s="216"/>
      <c r="B29" s="216"/>
      <c r="C29" s="261"/>
      <c r="D29" s="261"/>
      <c r="E29" s="261"/>
      <c r="F29" s="261"/>
      <c r="G29" s="261"/>
      <c r="H29" s="261"/>
      <c r="I29" s="261"/>
      <c r="J29" s="261"/>
      <c r="K29" s="261"/>
      <c r="L29" s="261"/>
      <c r="M29" s="261"/>
      <c r="N29" s="261"/>
      <c r="O29" s="261"/>
      <c r="P29" s="216"/>
      <c r="Q29" s="216"/>
    </row>
    <row r="30" spans="1:17" s="141" customFormat="1" ht="15" customHeight="1" x14ac:dyDescent="0.2">
      <c r="A30" s="216"/>
      <c r="B30" s="216"/>
      <c r="C30" s="377" t="s">
        <v>150</v>
      </c>
      <c r="D30" s="377"/>
      <c r="E30" s="377"/>
      <c r="F30" s="377"/>
      <c r="G30" s="377"/>
      <c r="H30" s="377"/>
      <c r="I30" s="377"/>
      <c r="J30" s="377"/>
      <c r="K30" s="377"/>
      <c r="L30" s="377"/>
      <c r="M30" s="377"/>
      <c r="N30" s="377"/>
      <c r="O30" s="377"/>
      <c r="P30" s="216"/>
      <c r="Q30" s="216"/>
    </row>
    <row r="31" spans="1:17" s="141" customFormat="1" ht="12" customHeight="1" x14ac:dyDescent="0.2">
      <c r="A31" s="216"/>
      <c r="B31" s="216"/>
      <c r="C31" s="374" t="s">
        <v>149</v>
      </c>
      <c r="D31" s="374"/>
      <c r="E31" s="374"/>
      <c r="F31" s="374"/>
      <c r="G31" s="374"/>
      <c r="H31" s="374"/>
      <c r="I31" s="374"/>
      <c r="J31" s="374"/>
      <c r="K31" s="374"/>
      <c r="L31" s="374"/>
      <c r="M31" s="374"/>
      <c r="N31" s="374"/>
      <c r="O31" s="374"/>
      <c r="P31" s="216"/>
      <c r="Q31" s="216"/>
    </row>
    <row r="32" spans="1:17" s="141" customFormat="1" ht="15" customHeight="1" x14ac:dyDescent="0.2">
      <c r="A32" s="216"/>
      <c r="B32" s="216"/>
      <c r="C32" s="374"/>
      <c r="D32" s="374"/>
      <c r="E32" s="374"/>
      <c r="F32" s="374"/>
      <c r="G32" s="374"/>
      <c r="H32" s="374"/>
      <c r="I32" s="374"/>
      <c r="J32" s="374"/>
      <c r="K32" s="374"/>
      <c r="L32" s="374"/>
      <c r="M32" s="374"/>
      <c r="N32" s="374"/>
      <c r="O32" s="374"/>
      <c r="P32" s="216"/>
      <c r="Q32" s="216"/>
    </row>
    <row r="33" spans="1:17" s="141" customFormat="1" ht="15" customHeight="1" x14ac:dyDescent="0.2">
      <c r="A33" s="216"/>
      <c r="B33" s="216"/>
      <c r="C33" s="374"/>
      <c r="D33" s="374"/>
      <c r="E33" s="374"/>
      <c r="F33" s="374"/>
      <c r="G33" s="374"/>
      <c r="H33" s="374"/>
      <c r="I33" s="374"/>
      <c r="J33" s="374"/>
      <c r="K33" s="374"/>
      <c r="L33" s="374"/>
      <c r="M33" s="374"/>
      <c r="N33" s="374"/>
      <c r="O33" s="374"/>
      <c r="P33" s="216"/>
      <c r="Q33" s="216"/>
    </row>
    <row r="34" spans="1:17" s="141" customFormat="1" ht="15.75" customHeight="1" x14ac:dyDescent="0.2">
      <c r="A34" s="216"/>
      <c r="B34" s="216"/>
      <c r="C34" s="374"/>
      <c r="D34" s="374"/>
      <c r="E34" s="374"/>
      <c r="F34" s="374"/>
      <c r="G34" s="374"/>
      <c r="H34" s="374"/>
      <c r="I34" s="374"/>
      <c r="J34" s="374"/>
      <c r="K34" s="374"/>
      <c r="L34" s="374"/>
      <c r="M34" s="374"/>
      <c r="N34" s="374"/>
      <c r="O34" s="374"/>
      <c r="P34" s="216"/>
      <c r="Q34" s="216"/>
    </row>
    <row r="35" spans="1:17" s="141" customFormat="1" ht="15" customHeight="1" x14ac:dyDescent="0.2">
      <c r="A35" s="216"/>
      <c r="B35" s="216"/>
      <c r="C35" s="374"/>
      <c r="D35" s="374"/>
      <c r="E35" s="374"/>
      <c r="F35" s="374"/>
      <c r="G35" s="374"/>
      <c r="H35" s="374"/>
      <c r="I35" s="374"/>
      <c r="J35" s="374"/>
      <c r="K35" s="374"/>
      <c r="L35" s="374"/>
      <c r="M35" s="374"/>
      <c r="N35" s="374"/>
      <c r="O35" s="374"/>
      <c r="P35" s="216"/>
      <c r="Q35" s="216"/>
    </row>
    <row r="36" spans="1:17" s="141" customFormat="1" ht="15" customHeight="1" x14ac:dyDescent="0.2">
      <c r="A36" s="216"/>
      <c r="B36" s="216"/>
      <c r="C36" s="374"/>
      <c r="D36" s="374"/>
      <c r="E36" s="374"/>
      <c r="F36" s="374"/>
      <c r="G36" s="374"/>
      <c r="H36" s="374"/>
      <c r="I36" s="374"/>
      <c r="J36" s="374"/>
      <c r="K36" s="374"/>
      <c r="L36" s="374"/>
      <c r="M36" s="374"/>
      <c r="N36" s="374"/>
      <c r="O36" s="374"/>
      <c r="P36" s="216"/>
      <c r="Q36" s="216"/>
    </row>
    <row r="37" spans="1:17" s="141" customFormat="1" ht="15" customHeight="1" x14ac:dyDescent="0.2">
      <c r="A37" s="216"/>
      <c r="B37" s="216"/>
      <c r="C37" s="374"/>
      <c r="D37" s="374"/>
      <c r="E37" s="374"/>
      <c r="F37" s="374"/>
      <c r="G37" s="374"/>
      <c r="H37" s="374"/>
      <c r="I37" s="374"/>
      <c r="J37" s="374"/>
      <c r="K37" s="374"/>
      <c r="L37" s="374"/>
      <c r="M37" s="374"/>
      <c r="N37" s="374"/>
      <c r="O37" s="374"/>
      <c r="P37" s="216"/>
      <c r="Q37" s="216"/>
    </row>
    <row r="38" spans="1:17" s="141" customFormat="1" ht="15" customHeight="1" x14ac:dyDescent="0.2">
      <c r="A38" s="216"/>
      <c r="B38" s="216"/>
      <c r="C38" s="270"/>
      <c r="D38" s="270"/>
      <c r="E38" s="270"/>
      <c r="F38" s="270"/>
      <c r="G38" s="270"/>
      <c r="H38" s="270"/>
      <c r="I38" s="270"/>
      <c r="J38" s="270"/>
      <c r="K38" s="270"/>
      <c r="L38" s="270"/>
      <c r="M38" s="270"/>
      <c r="N38" s="270"/>
      <c r="O38" s="270"/>
      <c r="P38" s="216"/>
      <c r="Q38" s="216"/>
    </row>
    <row r="39" spans="1:17" s="141" customFormat="1" ht="15" customHeight="1" x14ac:dyDescent="0.2">
      <c r="A39" s="216"/>
      <c r="B39" s="216"/>
      <c r="C39" s="370" t="s">
        <v>185</v>
      </c>
      <c r="D39" s="370"/>
      <c r="E39" s="370"/>
      <c r="F39" s="370"/>
      <c r="G39" s="370"/>
      <c r="H39" s="370"/>
      <c r="I39" s="370"/>
      <c r="J39" s="370"/>
      <c r="K39" s="370"/>
      <c r="L39" s="370"/>
      <c r="M39" s="370"/>
      <c r="N39" s="370"/>
      <c r="O39" s="370"/>
      <c r="P39" s="216"/>
      <c r="Q39" s="216"/>
    </row>
    <row r="40" spans="1:17" s="141" customFormat="1" ht="6" customHeight="1" x14ac:dyDescent="0.2">
      <c r="A40" s="216"/>
      <c r="B40" s="216"/>
      <c r="C40" s="259"/>
      <c r="D40" s="259"/>
      <c r="E40" s="259"/>
      <c r="F40" s="259"/>
      <c r="G40" s="259"/>
      <c r="H40" s="259"/>
      <c r="I40" s="259"/>
      <c r="J40" s="259"/>
      <c r="K40" s="259"/>
      <c r="L40" s="259"/>
      <c r="M40" s="259"/>
      <c r="N40" s="259"/>
      <c r="O40" s="259"/>
      <c r="P40" s="216"/>
      <c r="Q40" s="216"/>
    </row>
    <row r="41" spans="1:17" s="141" customFormat="1" ht="15" customHeight="1" x14ac:dyDescent="0.2">
      <c r="A41" s="216"/>
      <c r="B41" s="216"/>
      <c r="C41" s="375" t="s">
        <v>151</v>
      </c>
      <c r="D41" s="375"/>
      <c r="E41" s="375"/>
      <c r="F41" s="375"/>
      <c r="G41" s="375"/>
      <c r="H41" s="375"/>
      <c r="I41" s="375"/>
      <c r="J41" s="373" t="s">
        <v>152</v>
      </c>
      <c r="K41" s="373"/>
      <c r="L41" s="373"/>
      <c r="M41" s="373"/>
      <c r="N41" s="373"/>
      <c r="O41" s="373"/>
      <c r="P41" s="216"/>
      <c r="Q41" s="216"/>
    </row>
    <row r="42" spans="1:17" s="141" customFormat="1" ht="15" customHeight="1" x14ac:dyDescent="0.2">
      <c r="A42" s="216"/>
      <c r="B42" s="216"/>
      <c r="C42" s="375"/>
      <c r="D42" s="375"/>
      <c r="E42" s="375"/>
      <c r="F42" s="375"/>
      <c r="G42" s="375"/>
      <c r="H42" s="375"/>
      <c r="I42" s="375"/>
      <c r="J42" s="373"/>
      <c r="K42" s="373"/>
      <c r="L42" s="373"/>
      <c r="M42" s="373"/>
      <c r="N42" s="373"/>
      <c r="O42" s="373"/>
      <c r="P42" s="216"/>
      <c r="Q42" s="216"/>
    </row>
    <row r="43" spans="1:17" s="141" customFormat="1" ht="15" customHeight="1" x14ac:dyDescent="0.2">
      <c r="A43" s="216"/>
      <c r="B43" s="216"/>
      <c r="C43" s="375"/>
      <c r="D43" s="375"/>
      <c r="E43" s="375"/>
      <c r="F43" s="375"/>
      <c r="G43" s="375"/>
      <c r="H43" s="375"/>
      <c r="I43" s="375"/>
      <c r="J43" s="373"/>
      <c r="K43" s="373"/>
      <c r="L43" s="373"/>
      <c r="M43" s="373"/>
      <c r="N43" s="373"/>
      <c r="O43" s="373"/>
      <c r="P43" s="216"/>
      <c r="Q43" s="216"/>
    </row>
    <row r="44" spans="1:17" s="141" customFormat="1" ht="6" customHeight="1" x14ac:dyDescent="0.2">
      <c r="A44" s="216"/>
      <c r="B44" s="216"/>
      <c r="C44" s="375"/>
      <c r="D44" s="375"/>
      <c r="E44" s="375"/>
      <c r="F44" s="375"/>
      <c r="G44" s="375"/>
      <c r="H44" s="375"/>
      <c r="I44" s="375"/>
      <c r="J44" s="373"/>
      <c r="K44" s="373"/>
      <c r="L44" s="373"/>
      <c r="M44" s="373"/>
      <c r="N44" s="373"/>
      <c r="O44" s="373"/>
      <c r="P44" s="216"/>
      <c r="Q44" s="216"/>
    </row>
    <row r="45" spans="1:17" s="141" customFormat="1" ht="6" customHeight="1" x14ac:dyDescent="0.2">
      <c r="A45" s="216"/>
      <c r="B45" s="216"/>
      <c r="C45" s="259"/>
      <c r="D45" s="259"/>
      <c r="E45" s="259"/>
      <c r="F45" s="259"/>
      <c r="G45" s="259"/>
      <c r="H45" s="259"/>
      <c r="I45" s="259"/>
      <c r="J45" s="259"/>
      <c r="K45" s="259"/>
      <c r="L45" s="259"/>
      <c r="M45" s="259"/>
      <c r="N45" s="259"/>
      <c r="O45" s="259"/>
      <c r="P45" s="216"/>
      <c r="Q45" s="216"/>
    </row>
    <row r="46" spans="1:17" s="141" customFormat="1" ht="15" customHeight="1" x14ac:dyDescent="0.2">
      <c r="A46" s="216"/>
      <c r="B46" s="216"/>
      <c r="C46" s="370" t="s">
        <v>184</v>
      </c>
      <c r="D46" s="370"/>
      <c r="E46" s="370"/>
      <c r="F46" s="370"/>
      <c r="G46" s="370"/>
      <c r="H46" s="370"/>
      <c r="I46" s="370"/>
      <c r="J46" s="370"/>
      <c r="K46" s="370"/>
      <c r="L46" s="370"/>
      <c r="M46" s="370"/>
      <c r="N46" s="370"/>
      <c r="O46" s="370"/>
      <c r="P46" s="216"/>
      <c r="Q46" s="216"/>
    </row>
    <row r="47" spans="1:17" s="141" customFormat="1" ht="15" customHeight="1" x14ac:dyDescent="0.2">
      <c r="A47" s="216"/>
      <c r="B47" s="216"/>
      <c r="C47" s="370"/>
      <c r="D47" s="370"/>
      <c r="E47" s="370"/>
      <c r="F47" s="370"/>
      <c r="G47" s="370"/>
      <c r="H47" s="370"/>
      <c r="I47" s="370"/>
      <c r="J47" s="370"/>
      <c r="K47" s="370"/>
      <c r="L47" s="370"/>
      <c r="M47" s="370"/>
      <c r="N47" s="370"/>
      <c r="O47" s="370"/>
      <c r="P47" s="216"/>
      <c r="Q47" s="216"/>
    </row>
    <row r="48" spans="1:17" s="141" customFormat="1" ht="15" customHeight="1" x14ac:dyDescent="0.2">
      <c r="A48" s="216"/>
      <c r="B48" s="216"/>
      <c r="C48" s="370"/>
      <c r="D48" s="370"/>
      <c r="E48" s="370"/>
      <c r="F48" s="370"/>
      <c r="G48" s="370"/>
      <c r="H48" s="370"/>
      <c r="I48" s="370"/>
      <c r="J48" s="370"/>
      <c r="K48" s="370"/>
      <c r="L48" s="370"/>
      <c r="M48" s="370"/>
      <c r="N48" s="370"/>
      <c r="O48" s="370"/>
      <c r="P48" s="216"/>
      <c r="Q48" s="216"/>
    </row>
    <row r="49" spans="1:17" s="141" customFormat="1" ht="6" customHeight="1" x14ac:dyDescent="0.2">
      <c r="A49" s="216"/>
      <c r="B49" s="216"/>
      <c r="C49" s="259"/>
      <c r="D49" s="259"/>
      <c r="E49" s="259"/>
      <c r="F49" s="259"/>
      <c r="G49" s="259"/>
      <c r="H49" s="259"/>
      <c r="I49" s="259"/>
      <c r="J49" s="259"/>
      <c r="K49" s="259"/>
      <c r="L49" s="259"/>
      <c r="M49" s="259"/>
      <c r="N49" s="259"/>
      <c r="O49" s="259"/>
      <c r="P49" s="216"/>
      <c r="Q49" s="216"/>
    </row>
    <row r="50" spans="1:17" s="141" customFormat="1" ht="15" customHeight="1" x14ac:dyDescent="0.2">
      <c r="A50" s="216"/>
      <c r="B50" s="216"/>
      <c r="C50" s="375" t="s">
        <v>153</v>
      </c>
      <c r="D50" s="375"/>
      <c r="E50" s="375"/>
      <c r="F50" s="375"/>
      <c r="G50" s="375"/>
      <c r="H50" s="375"/>
      <c r="I50" s="375"/>
      <c r="J50" s="373" t="s">
        <v>154</v>
      </c>
      <c r="K50" s="373"/>
      <c r="L50" s="373"/>
      <c r="M50" s="373"/>
      <c r="N50" s="373"/>
      <c r="O50" s="373"/>
      <c r="P50" s="216"/>
      <c r="Q50" s="216"/>
    </row>
    <row r="51" spans="1:17" s="141" customFormat="1" ht="12.75" customHeight="1" x14ac:dyDescent="0.2">
      <c r="A51" s="216"/>
      <c r="B51" s="216"/>
      <c r="C51" s="375"/>
      <c r="D51" s="375"/>
      <c r="E51" s="375"/>
      <c r="F51" s="375"/>
      <c r="G51" s="375"/>
      <c r="H51" s="375"/>
      <c r="I51" s="375"/>
      <c r="J51" s="373"/>
      <c r="K51" s="373"/>
      <c r="L51" s="373"/>
      <c r="M51" s="373"/>
      <c r="N51" s="373"/>
      <c r="O51" s="373"/>
      <c r="P51" s="216"/>
      <c r="Q51" s="216"/>
    </row>
    <row r="52" spans="1:17" s="141" customFormat="1" ht="12.75" customHeight="1" x14ac:dyDescent="0.2">
      <c r="A52" s="216"/>
      <c r="B52" s="216"/>
      <c r="C52" s="375"/>
      <c r="D52" s="375"/>
      <c r="E52" s="375"/>
      <c r="F52" s="375"/>
      <c r="G52" s="375"/>
      <c r="H52" s="375"/>
      <c r="I52" s="375"/>
      <c r="J52" s="373"/>
      <c r="K52" s="373"/>
      <c r="L52" s="373"/>
      <c r="M52" s="373"/>
      <c r="N52" s="373"/>
      <c r="O52" s="373"/>
      <c r="P52" s="216"/>
      <c r="Q52" s="216"/>
    </row>
    <row r="53" spans="1:17" s="141" customFormat="1" ht="15" customHeight="1" x14ac:dyDescent="0.2">
      <c r="A53" s="216"/>
      <c r="B53" s="216"/>
      <c r="C53" s="375"/>
      <c r="D53" s="375"/>
      <c r="E53" s="375"/>
      <c r="F53" s="375"/>
      <c r="G53" s="375"/>
      <c r="H53" s="375"/>
      <c r="I53" s="375"/>
      <c r="J53" s="373"/>
      <c r="K53" s="373"/>
      <c r="L53" s="373"/>
      <c r="M53" s="373"/>
      <c r="N53" s="373"/>
      <c r="O53" s="373"/>
      <c r="P53" s="216"/>
      <c r="Q53" s="216"/>
    </row>
    <row r="54" spans="1:17" s="141" customFormat="1" ht="6" customHeight="1" x14ac:dyDescent="0.2">
      <c r="A54" s="216"/>
      <c r="B54" s="216"/>
      <c r="C54" s="264"/>
      <c r="D54" s="264"/>
      <c r="E54" s="264"/>
      <c r="F54" s="264"/>
      <c r="G54" s="264"/>
      <c r="H54" s="264"/>
      <c r="I54" s="264"/>
      <c r="J54" s="263"/>
      <c r="K54" s="263"/>
      <c r="L54" s="263"/>
      <c r="M54" s="263"/>
      <c r="N54" s="263"/>
      <c r="O54" s="263"/>
      <c r="P54" s="216"/>
      <c r="Q54" s="216"/>
    </row>
    <row r="55" spans="1:17" s="141" customFormat="1" ht="15" customHeight="1" x14ac:dyDescent="0.2">
      <c r="A55" s="216"/>
      <c r="B55" s="216"/>
      <c r="C55" s="370" t="s">
        <v>183</v>
      </c>
      <c r="D55" s="370"/>
      <c r="E55" s="370"/>
      <c r="F55" s="370"/>
      <c r="G55" s="370"/>
      <c r="H55" s="370"/>
      <c r="I55" s="370"/>
      <c r="J55" s="370"/>
      <c r="K55" s="370"/>
      <c r="L55" s="370"/>
      <c r="M55" s="370"/>
      <c r="N55" s="370"/>
      <c r="O55" s="370"/>
      <c r="P55" s="216"/>
      <c r="Q55" s="216"/>
    </row>
    <row r="56" spans="1:17" s="141" customFormat="1" ht="6" customHeight="1" x14ac:dyDescent="0.2">
      <c r="A56" s="216"/>
      <c r="B56" s="216"/>
      <c r="C56" s="263"/>
      <c r="D56" s="263"/>
      <c r="E56" s="263"/>
      <c r="F56" s="263"/>
      <c r="G56" s="263"/>
      <c r="H56" s="263"/>
      <c r="I56" s="263"/>
      <c r="J56" s="263"/>
      <c r="K56" s="263"/>
      <c r="L56" s="263"/>
      <c r="M56" s="263"/>
      <c r="N56" s="263"/>
      <c r="O56" s="263"/>
      <c r="P56" s="216"/>
      <c r="Q56" s="216"/>
    </row>
    <row r="57" spans="1:17" s="141" customFormat="1" ht="15" customHeight="1" x14ac:dyDescent="0.2">
      <c r="A57" s="216"/>
      <c r="B57" s="216"/>
      <c r="C57" s="375" t="s">
        <v>155</v>
      </c>
      <c r="D57" s="375"/>
      <c r="E57" s="375"/>
      <c r="F57" s="375"/>
      <c r="G57" s="375"/>
      <c r="H57" s="375"/>
      <c r="I57" s="375"/>
      <c r="J57" s="373" t="s">
        <v>156</v>
      </c>
      <c r="K57" s="376"/>
      <c r="L57" s="376"/>
      <c r="M57" s="376"/>
      <c r="N57" s="376"/>
      <c r="O57" s="376"/>
      <c r="P57" s="216"/>
      <c r="Q57" s="216"/>
    </row>
    <row r="58" spans="1:17" s="141" customFormat="1" ht="15" customHeight="1" x14ac:dyDescent="0.2">
      <c r="A58" s="216"/>
      <c r="B58" s="216"/>
      <c r="C58" s="375"/>
      <c r="D58" s="375"/>
      <c r="E58" s="375"/>
      <c r="F58" s="375"/>
      <c r="G58" s="375"/>
      <c r="H58" s="375"/>
      <c r="I58" s="375"/>
      <c r="J58" s="376"/>
      <c r="K58" s="376"/>
      <c r="L58" s="376"/>
      <c r="M58" s="376"/>
      <c r="N58" s="376"/>
      <c r="O58" s="376"/>
      <c r="P58" s="216"/>
      <c r="Q58" s="216"/>
    </row>
    <row r="59" spans="1:17" s="141" customFormat="1" ht="15" customHeight="1" x14ac:dyDescent="0.2">
      <c r="A59" s="216"/>
      <c r="B59" s="216"/>
      <c r="C59" s="375"/>
      <c r="D59" s="375"/>
      <c r="E59" s="375"/>
      <c r="F59" s="375"/>
      <c r="G59" s="375"/>
      <c r="H59" s="375"/>
      <c r="I59" s="375"/>
      <c r="J59" s="376"/>
      <c r="K59" s="376"/>
      <c r="L59" s="376"/>
      <c r="M59" s="376"/>
      <c r="N59" s="376"/>
      <c r="O59" s="376"/>
      <c r="P59" s="216"/>
      <c r="Q59" s="216"/>
    </row>
    <row r="60" spans="1:17" s="141" customFormat="1" ht="15" customHeight="1" x14ac:dyDescent="0.2">
      <c r="A60" s="216"/>
      <c r="B60" s="216"/>
      <c r="C60" s="375"/>
      <c r="D60" s="375"/>
      <c r="E60" s="375"/>
      <c r="F60" s="375"/>
      <c r="G60" s="375"/>
      <c r="H60" s="375"/>
      <c r="I60" s="375"/>
      <c r="J60" s="376"/>
      <c r="K60" s="376"/>
      <c r="L60" s="376"/>
      <c r="M60" s="376"/>
      <c r="N60" s="376"/>
      <c r="O60" s="376"/>
      <c r="P60" s="216"/>
      <c r="Q60" s="216"/>
    </row>
    <row r="61" spans="1:17" s="141" customFormat="1" ht="12" customHeight="1" x14ac:dyDescent="0.2">
      <c r="A61" s="216"/>
      <c r="B61" s="216"/>
      <c r="C61" s="263"/>
      <c r="D61" s="263"/>
      <c r="E61" s="263"/>
      <c r="F61" s="263"/>
      <c r="G61" s="263"/>
      <c r="H61" s="263"/>
      <c r="I61" s="263"/>
      <c r="J61" s="263"/>
      <c r="K61" s="263"/>
      <c r="L61" s="263"/>
      <c r="M61" s="263"/>
      <c r="N61" s="263"/>
      <c r="O61" s="263"/>
      <c r="P61" s="216"/>
      <c r="Q61" s="216"/>
    </row>
    <row r="62" spans="1:17" s="141" customFormat="1" ht="15" customHeight="1" x14ac:dyDescent="0.2">
      <c r="A62" s="216"/>
      <c r="B62" s="216"/>
      <c r="C62" s="377" t="s">
        <v>157</v>
      </c>
      <c r="D62" s="377"/>
      <c r="E62" s="377"/>
      <c r="F62" s="377"/>
      <c r="G62" s="377"/>
      <c r="H62" s="377"/>
      <c r="I62" s="377"/>
      <c r="J62" s="377"/>
      <c r="K62" s="377"/>
      <c r="L62" s="377"/>
      <c r="M62" s="377"/>
      <c r="N62" s="377"/>
      <c r="O62" s="377"/>
      <c r="P62" s="216"/>
      <c r="Q62" s="216"/>
    </row>
    <row r="63" spans="1:17" s="141" customFormat="1" ht="15" customHeight="1" x14ac:dyDescent="0.2">
      <c r="A63" s="216"/>
      <c r="B63" s="216"/>
      <c r="C63" s="374" t="s">
        <v>158</v>
      </c>
      <c r="D63" s="374"/>
      <c r="E63" s="374"/>
      <c r="F63" s="374"/>
      <c r="G63" s="374"/>
      <c r="H63" s="374"/>
      <c r="I63" s="374"/>
      <c r="J63" s="374"/>
      <c r="K63" s="374"/>
      <c r="L63" s="374"/>
      <c r="M63" s="374"/>
      <c r="N63" s="374"/>
      <c r="O63" s="374"/>
      <c r="P63" s="216"/>
      <c r="Q63" s="216"/>
    </row>
    <row r="64" spans="1:17" s="141" customFormat="1" ht="15" customHeight="1" x14ac:dyDescent="0.2">
      <c r="A64" s="216"/>
      <c r="B64" s="216"/>
      <c r="C64" s="374"/>
      <c r="D64" s="374"/>
      <c r="E64" s="374"/>
      <c r="F64" s="374"/>
      <c r="G64" s="374"/>
      <c r="H64" s="374"/>
      <c r="I64" s="374"/>
      <c r="J64" s="374"/>
      <c r="K64" s="374"/>
      <c r="L64" s="374"/>
      <c r="M64" s="374"/>
      <c r="N64" s="374"/>
      <c r="O64" s="374"/>
      <c r="P64" s="216"/>
      <c r="Q64" s="216"/>
    </row>
    <row r="65" spans="1:17" s="141" customFormat="1" ht="15" customHeight="1" x14ac:dyDescent="0.2">
      <c r="A65" s="216"/>
      <c r="B65" s="216"/>
      <c r="C65" s="374"/>
      <c r="D65" s="374"/>
      <c r="E65" s="374"/>
      <c r="F65" s="374"/>
      <c r="G65" s="374"/>
      <c r="H65" s="374"/>
      <c r="I65" s="374"/>
      <c r="J65" s="374"/>
      <c r="K65" s="374"/>
      <c r="L65" s="374"/>
      <c r="M65" s="374"/>
      <c r="N65" s="374"/>
      <c r="O65" s="374"/>
      <c r="P65" s="216"/>
      <c r="Q65" s="216"/>
    </row>
    <row r="66" spans="1:17" s="141" customFormat="1" ht="15" customHeight="1" x14ac:dyDescent="0.2">
      <c r="A66" s="216"/>
      <c r="B66" s="216"/>
      <c r="C66" s="374"/>
      <c r="D66" s="374"/>
      <c r="E66" s="374"/>
      <c r="F66" s="374"/>
      <c r="G66" s="374"/>
      <c r="H66" s="374"/>
      <c r="I66" s="374"/>
      <c r="J66" s="374"/>
      <c r="K66" s="374"/>
      <c r="L66" s="374"/>
      <c r="M66" s="374"/>
      <c r="N66" s="374"/>
      <c r="O66" s="374"/>
      <c r="P66" s="216"/>
      <c r="Q66" s="216"/>
    </row>
    <row r="67" spans="1:17" s="141" customFormat="1" ht="15" customHeight="1" x14ac:dyDescent="0.2">
      <c r="A67" s="216"/>
      <c r="B67" s="216"/>
      <c r="C67" s="374"/>
      <c r="D67" s="374"/>
      <c r="E67" s="374"/>
      <c r="F67" s="374"/>
      <c r="G67" s="374"/>
      <c r="H67" s="374"/>
      <c r="I67" s="374"/>
      <c r="J67" s="374"/>
      <c r="K67" s="374"/>
      <c r="L67" s="374"/>
      <c r="M67" s="374"/>
      <c r="N67" s="374"/>
      <c r="O67" s="374"/>
      <c r="P67" s="216"/>
      <c r="Q67" s="216"/>
    </row>
    <row r="68" spans="1:17" s="141" customFormat="1" ht="15" customHeight="1" x14ac:dyDescent="0.2">
      <c r="A68" s="216"/>
      <c r="B68" s="216"/>
      <c r="C68" s="374"/>
      <c r="D68" s="374"/>
      <c r="E68" s="374"/>
      <c r="F68" s="374"/>
      <c r="G68" s="374"/>
      <c r="H68" s="374"/>
      <c r="I68" s="374"/>
      <c r="J68" s="374"/>
      <c r="K68" s="374"/>
      <c r="L68" s="374"/>
      <c r="M68" s="374"/>
      <c r="N68" s="374"/>
      <c r="O68" s="374"/>
      <c r="P68" s="216"/>
      <c r="Q68" s="216"/>
    </row>
    <row r="69" spans="1:17" s="141" customFormat="1" ht="15" customHeight="1" x14ac:dyDescent="0.2">
      <c r="A69" s="216"/>
      <c r="B69" s="216"/>
      <c r="C69" s="374"/>
      <c r="D69" s="374"/>
      <c r="E69" s="374"/>
      <c r="F69" s="374"/>
      <c r="G69" s="374"/>
      <c r="H69" s="374"/>
      <c r="I69" s="374"/>
      <c r="J69" s="374"/>
      <c r="K69" s="374"/>
      <c r="L69" s="374"/>
      <c r="M69" s="374"/>
      <c r="N69" s="374"/>
      <c r="O69" s="374"/>
      <c r="P69" s="216"/>
      <c r="Q69" s="216"/>
    </row>
    <row r="70" spans="1:17" s="141" customFormat="1" ht="12" customHeight="1" x14ac:dyDescent="0.2">
      <c r="A70" s="216"/>
      <c r="B70" s="216"/>
      <c r="C70" s="374"/>
      <c r="D70" s="374"/>
      <c r="E70" s="374"/>
      <c r="F70" s="374"/>
      <c r="G70" s="374"/>
      <c r="H70" s="374"/>
      <c r="I70" s="374"/>
      <c r="J70" s="374"/>
      <c r="K70" s="374"/>
      <c r="L70" s="374"/>
      <c r="M70" s="374"/>
      <c r="N70" s="374"/>
      <c r="O70" s="374"/>
      <c r="P70" s="216"/>
      <c r="Q70" s="216"/>
    </row>
    <row r="71" spans="1:17" s="141" customFormat="1" ht="15" x14ac:dyDescent="0.2">
      <c r="A71" s="216"/>
      <c r="B71" s="216"/>
      <c r="C71" s="377" t="s">
        <v>170</v>
      </c>
      <c r="D71" s="377"/>
      <c r="E71" s="377"/>
      <c r="F71" s="377"/>
      <c r="G71" s="377"/>
      <c r="H71" s="377"/>
      <c r="I71" s="377"/>
      <c r="J71" s="377"/>
      <c r="K71" s="377"/>
      <c r="L71" s="377"/>
      <c r="M71" s="377"/>
      <c r="N71" s="377"/>
      <c r="O71" s="377"/>
      <c r="P71" s="216"/>
      <c r="Q71" s="216"/>
    </row>
    <row r="72" spans="1:17" s="141" customFormat="1" ht="15" customHeight="1" x14ac:dyDescent="0.2">
      <c r="A72" s="216"/>
      <c r="B72" s="216"/>
      <c r="C72" s="295" t="s">
        <v>182</v>
      </c>
      <c r="D72" s="295"/>
      <c r="E72" s="295"/>
      <c r="F72" s="295"/>
      <c r="G72" s="295"/>
      <c r="H72" s="295"/>
      <c r="I72" s="295"/>
      <c r="J72" s="295"/>
      <c r="K72" s="295"/>
      <c r="L72" s="295"/>
      <c r="M72" s="295"/>
      <c r="N72" s="295"/>
      <c r="O72" s="295"/>
      <c r="P72" s="216"/>
      <c r="Q72" s="216"/>
    </row>
    <row r="73" spans="1:17" s="141" customFormat="1" ht="6" customHeight="1" x14ac:dyDescent="0.2">
      <c r="A73" s="216"/>
      <c r="B73" s="216"/>
      <c r="C73" s="262"/>
      <c r="D73" s="263"/>
      <c r="E73" s="263"/>
      <c r="F73" s="263"/>
      <c r="G73" s="263"/>
      <c r="H73" s="263"/>
      <c r="I73" s="263"/>
      <c r="J73" s="263"/>
      <c r="K73" s="263"/>
      <c r="L73" s="263"/>
      <c r="M73" s="263"/>
      <c r="N73" s="263"/>
      <c r="O73" s="263"/>
      <c r="P73" s="216"/>
      <c r="Q73" s="216"/>
    </row>
    <row r="74" spans="1:17" s="141" customFormat="1" ht="15" customHeight="1" x14ac:dyDescent="0.2">
      <c r="A74" s="216"/>
      <c r="B74" s="216"/>
      <c r="C74" s="375" t="s">
        <v>159</v>
      </c>
      <c r="D74" s="375"/>
      <c r="E74" s="375"/>
      <c r="F74" s="375"/>
      <c r="G74" s="375"/>
      <c r="H74" s="375"/>
      <c r="I74" s="375"/>
      <c r="J74" s="373" t="s">
        <v>160</v>
      </c>
      <c r="K74" s="373"/>
      <c r="L74" s="373"/>
      <c r="M74" s="373"/>
      <c r="N74" s="373"/>
      <c r="O74" s="373"/>
      <c r="P74" s="216"/>
      <c r="Q74" s="216"/>
    </row>
    <row r="75" spans="1:17" ht="15" customHeight="1" x14ac:dyDescent="0.15">
      <c r="A75" s="216"/>
      <c r="B75" s="216"/>
      <c r="C75" s="375"/>
      <c r="D75" s="375"/>
      <c r="E75" s="375"/>
      <c r="F75" s="375"/>
      <c r="G75" s="375"/>
      <c r="H75" s="375"/>
      <c r="I75" s="375"/>
      <c r="J75" s="373"/>
      <c r="K75" s="373"/>
      <c r="L75" s="373"/>
      <c r="M75" s="373"/>
      <c r="N75" s="373"/>
      <c r="O75" s="373"/>
      <c r="P75" s="216"/>
      <c r="Q75" s="216"/>
    </row>
    <row r="76" spans="1:17" ht="15.75" customHeight="1" x14ac:dyDescent="0.15">
      <c r="A76" s="216"/>
      <c r="B76" s="216"/>
      <c r="C76" s="375"/>
      <c r="D76" s="375"/>
      <c r="E76" s="375"/>
      <c r="F76" s="375"/>
      <c r="G76" s="375"/>
      <c r="H76" s="375"/>
      <c r="I76" s="375"/>
      <c r="J76" s="373"/>
      <c r="K76" s="373"/>
      <c r="L76" s="373"/>
      <c r="M76" s="373"/>
      <c r="N76" s="373"/>
      <c r="O76" s="373"/>
      <c r="P76" s="216"/>
      <c r="Q76" s="216"/>
    </row>
    <row r="77" spans="1:17" ht="6" customHeight="1" x14ac:dyDescent="0.15">
      <c r="A77" s="216"/>
      <c r="B77" s="216"/>
      <c r="C77" s="259"/>
      <c r="D77" s="259"/>
      <c r="E77" s="259"/>
      <c r="F77" s="259"/>
      <c r="G77" s="259"/>
      <c r="H77" s="259"/>
      <c r="I77" s="259"/>
      <c r="J77" s="259"/>
      <c r="K77" s="259"/>
      <c r="L77" s="259"/>
      <c r="M77" s="259"/>
      <c r="N77" s="259"/>
      <c r="O77" s="259"/>
      <c r="P77" s="216"/>
      <c r="Q77" s="216"/>
    </row>
    <row r="78" spans="1:17" ht="15" customHeight="1" x14ac:dyDescent="0.15">
      <c r="A78" s="216"/>
      <c r="B78" s="216"/>
      <c r="C78" s="371" t="s">
        <v>173</v>
      </c>
      <c r="D78" s="374"/>
      <c r="E78" s="374"/>
      <c r="F78" s="374"/>
      <c r="G78" s="374"/>
      <c r="H78" s="374"/>
      <c r="I78" s="374"/>
      <c r="J78" s="374"/>
      <c r="K78" s="374"/>
      <c r="L78" s="374"/>
      <c r="M78" s="374"/>
      <c r="N78" s="374"/>
      <c r="O78" s="374"/>
      <c r="P78" s="216"/>
      <c r="Q78" s="216"/>
    </row>
    <row r="79" spans="1:17" ht="15" customHeight="1" x14ac:dyDescent="0.15">
      <c r="A79" s="216"/>
      <c r="B79" s="216"/>
      <c r="C79" s="374"/>
      <c r="D79" s="374"/>
      <c r="E79" s="374"/>
      <c r="F79" s="374"/>
      <c r="G79" s="374"/>
      <c r="H79" s="374"/>
      <c r="I79" s="374"/>
      <c r="J79" s="374"/>
      <c r="K79" s="374"/>
      <c r="L79" s="374"/>
      <c r="M79" s="374"/>
      <c r="N79" s="374"/>
      <c r="O79" s="374"/>
      <c r="P79" s="216"/>
      <c r="Q79" s="216"/>
    </row>
    <row r="80" spans="1:17" ht="15" customHeight="1" x14ac:dyDescent="0.15">
      <c r="A80" s="216"/>
      <c r="B80" s="216"/>
      <c r="C80" s="374"/>
      <c r="D80" s="374"/>
      <c r="E80" s="374"/>
      <c r="F80" s="374"/>
      <c r="G80" s="374"/>
      <c r="H80" s="374"/>
      <c r="I80" s="374"/>
      <c r="J80" s="374"/>
      <c r="K80" s="374"/>
      <c r="L80" s="374"/>
      <c r="M80" s="374"/>
      <c r="N80" s="374"/>
      <c r="O80" s="374"/>
      <c r="P80" s="216"/>
      <c r="Q80" s="216"/>
    </row>
    <row r="81" spans="1:17" ht="6" customHeight="1" x14ac:dyDescent="0.15">
      <c r="A81" s="216"/>
      <c r="B81" s="216"/>
      <c r="C81" s="374"/>
      <c r="D81" s="374"/>
      <c r="E81" s="374"/>
      <c r="F81" s="374"/>
      <c r="G81" s="374"/>
      <c r="H81" s="374"/>
      <c r="I81" s="374"/>
      <c r="J81" s="374"/>
      <c r="K81" s="374"/>
      <c r="L81" s="374"/>
      <c r="M81" s="374"/>
      <c r="N81" s="374"/>
      <c r="O81" s="374"/>
      <c r="P81" s="216"/>
      <c r="Q81" s="216"/>
    </row>
    <row r="82" spans="1:17" ht="15" customHeight="1" x14ac:dyDescent="0.15">
      <c r="A82" s="216"/>
      <c r="B82" s="216"/>
      <c r="C82" s="265"/>
      <c r="D82" s="265"/>
      <c r="E82" s="265"/>
      <c r="F82" s="265"/>
      <c r="G82" s="265"/>
      <c r="H82" s="265"/>
      <c r="I82" s="265"/>
      <c r="J82" s="265"/>
      <c r="K82" s="265"/>
      <c r="L82" s="265"/>
      <c r="M82" s="265"/>
      <c r="N82" s="265"/>
      <c r="O82" s="265"/>
      <c r="P82" s="216"/>
      <c r="Q82" s="216"/>
    </row>
    <row r="83" spans="1:17" ht="15" customHeight="1" x14ac:dyDescent="0.15">
      <c r="A83" s="216"/>
      <c r="B83" s="216"/>
      <c r="C83" s="372" t="s">
        <v>73</v>
      </c>
      <c r="D83" s="372"/>
      <c r="E83" s="372"/>
      <c r="F83" s="372"/>
      <c r="G83" s="372"/>
      <c r="H83" s="372"/>
      <c r="I83" s="372"/>
      <c r="J83" s="372"/>
      <c r="K83" s="372"/>
      <c r="L83" s="372"/>
      <c r="M83" s="372"/>
      <c r="N83" s="372"/>
      <c r="O83" s="372"/>
      <c r="P83" s="216"/>
      <c r="Q83" s="216"/>
    </row>
    <row r="84" spans="1:17" ht="6" customHeight="1" x14ac:dyDescent="0.15">
      <c r="A84" s="216"/>
      <c r="B84" s="216"/>
      <c r="C84" s="266"/>
      <c r="D84" s="266"/>
      <c r="E84" s="266"/>
      <c r="F84" s="266"/>
      <c r="G84" s="266"/>
      <c r="H84" s="266"/>
      <c r="I84" s="266"/>
      <c r="J84" s="266"/>
      <c r="K84" s="266"/>
      <c r="L84" s="266"/>
      <c r="M84" s="266"/>
      <c r="N84" s="266"/>
      <c r="O84" s="266"/>
      <c r="P84" s="216"/>
      <c r="Q84" s="216"/>
    </row>
    <row r="85" spans="1:17" ht="15" customHeight="1" x14ac:dyDescent="0.15">
      <c r="A85" s="216"/>
      <c r="B85" s="216"/>
      <c r="C85" s="371" t="s">
        <v>171</v>
      </c>
      <c r="D85" s="374"/>
      <c r="E85" s="374"/>
      <c r="F85" s="374"/>
      <c r="G85" s="374"/>
      <c r="H85" s="374"/>
      <c r="I85" s="374"/>
      <c r="J85" s="374"/>
      <c r="K85" s="374"/>
      <c r="L85" s="374"/>
      <c r="M85" s="374"/>
      <c r="N85" s="374"/>
      <c r="O85" s="374"/>
      <c r="P85" s="216"/>
      <c r="Q85" s="216"/>
    </row>
    <row r="86" spans="1:17" ht="15" customHeight="1" x14ac:dyDescent="0.15">
      <c r="A86" s="216"/>
      <c r="B86" s="216"/>
      <c r="C86" s="374"/>
      <c r="D86" s="374"/>
      <c r="E86" s="374"/>
      <c r="F86" s="374"/>
      <c r="G86" s="374"/>
      <c r="H86" s="374"/>
      <c r="I86" s="374"/>
      <c r="J86" s="374"/>
      <c r="K86" s="374"/>
      <c r="L86" s="374"/>
      <c r="M86" s="374"/>
      <c r="N86" s="374"/>
      <c r="O86" s="374"/>
      <c r="P86" s="216"/>
      <c r="Q86" s="216"/>
    </row>
    <row r="87" spans="1:17" ht="6" customHeight="1" x14ac:dyDescent="0.15">
      <c r="A87" s="216"/>
      <c r="B87" s="216"/>
      <c r="C87" s="259"/>
      <c r="D87" s="259"/>
      <c r="E87" s="259"/>
      <c r="F87" s="259"/>
      <c r="G87" s="259"/>
      <c r="H87" s="259"/>
      <c r="I87" s="259"/>
      <c r="J87" s="259"/>
      <c r="K87" s="259"/>
      <c r="L87" s="259"/>
      <c r="M87" s="259"/>
      <c r="N87" s="259"/>
      <c r="O87" s="259"/>
      <c r="P87" s="216"/>
      <c r="Q87" s="216"/>
    </row>
    <row r="88" spans="1:17" ht="15" customHeight="1" x14ac:dyDescent="0.15">
      <c r="A88" s="216"/>
      <c r="B88" s="216"/>
      <c r="C88" s="266"/>
      <c r="D88" s="266"/>
      <c r="E88" s="266"/>
      <c r="F88" s="266"/>
      <c r="G88" s="266"/>
      <c r="H88" s="266"/>
      <c r="I88" s="266"/>
      <c r="J88" s="266"/>
      <c r="K88" s="266"/>
      <c r="L88" s="266"/>
      <c r="M88" s="266"/>
      <c r="N88" s="266"/>
      <c r="O88" s="266"/>
      <c r="P88" s="216"/>
      <c r="Q88" s="216"/>
    </row>
    <row r="89" spans="1:17" ht="15" customHeight="1" x14ac:dyDescent="0.15">
      <c r="A89" s="216"/>
      <c r="B89" s="216"/>
      <c r="C89" s="372" t="s">
        <v>5</v>
      </c>
      <c r="D89" s="372"/>
      <c r="E89" s="372"/>
      <c r="F89" s="372"/>
      <c r="G89" s="372"/>
      <c r="H89" s="372"/>
      <c r="I89" s="372"/>
      <c r="J89" s="372"/>
      <c r="K89" s="372"/>
      <c r="L89" s="372"/>
      <c r="M89" s="372"/>
      <c r="N89" s="372"/>
      <c r="O89" s="372"/>
      <c r="P89" s="216"/>
      <c r="Q89" s="216"/>
    </row>
    <row r="90" spans="1:17" ht="6" customHeight="1" x14ac:dyDescent="0.15">
      <c r="A90" s="216"/>
      <c r="B90" s="216"/>
      <c r="C90" s="266"/>
      <c r="D90" s="266"/>
      <c r="E90" s="266"/>
      <c r="F90" s="266"/>
      <c r="G90" s="266"/>
      <c r="H90" s="266"/>
      <c r="I90" s="266"/>
      <c r="J90" s="266"/>
      <c r="K90" s="266"/>
      <c r="L90" s="266"/>
      <c r="M90" s="266"/>
      <c r="N90" s="266"/>
      <c r="O90" s="266"/>
      <c r="P90" s="216"/>
      <c r="Q90" s="216"/>
    </row>
    <row r="91" spans="1:17" ht="15" customHeight="1" x14ac:dyDescent="0.15">
      <c r="A91" s="216"/>
      <c r="B91" s="216"/>
      <c r="C91" s="371" t="s">
        <v>174</v>
      </c>
      <c r="D91" s="371"/>
      <c r="E91" s="371"/>
      <c r="F91" s="371"/>
      <c r="G91" s="371"/>
      <c r="H91" s="371"/>
      <c r="I91" s="371"/>
      <c r="J91" s="371"/>
      <c r="K91" s="371"/>
      <c r="L91" s="371"/>
      <c r="M91" s="371"/>
      <c r="N91" s="371"/>
      <c r="O91" s="371"/>
      <c r="P91" s="216"/>
      <c r="Q91" s="216"/>
    </row>
    <row r="92" spans="1:17" ht="15" customHeight="1" x14ac:dyDescent="0.15">
      <c r="A92" s="216"/>
      <c r="B92" s="216"/>
      <c r="C92" s="371"/>
      <c r="D92" s="371"/>
      <c r="E92" s="371"/>
      <c r="F92" s="371"/>
      <c r="G92" s="371"/>
      <c r="H92" s="371"/>
      <c r="I92" s="371"/>
      <c r="J92" s="371"/>
      <c r="K92" s="371"/>
      <c r="L92" s="371"/>
      <c r="M92" s="371"/>
      <c r="N92" s="371"/>
      <c r="O92" s="371"/>
      <c r="P92" s="216"/>
      <c r="Q92" s="216"/>
    </row>
    <row r="93" spans="1:17" ht="15" customHeight="1" x14ac:dyDescent="0.15">
      <c r="A93" s="216"/>
      <c r="B93" s="216"/>
      <c r="C93" s="371"/>
      <c r="D93" s="371"/>
      <c r="E93" s="371"/>
      <c r="F93" s="371"/>
      <c r="G93" s="371"/>
      <c r="H93" s="371"/>
      <c r="I93" s="371"/>
      <c r="J93" s="371"/>
      <c r="K93" s="371"/>
      <c r="L93" s="371"/>
      <c r="M93" s="371"/>
      <c r="N93" s="371"/>
      <c r="O93" s="371"/>
      <c r="P93" s="216"/>
      <c r="Q93" s="216"/>
    </row>
    <row r="94" spans="1:17" ht="15" customHeight="1" x14ac:dyDescent="0.15">
      <c r="A94" s="216"/>
      <c r="B94" s="216"/>
      <c r="C94" s="371"/>
      <c r="D94" s="371"/>
      <c r="E94" s="371"/>
      <c r="F94" s="371"/>
      <c r="G94" s="371"/>
      <c r="H94" s="371"/>
      <c r="I94" s="371"/>
      <c r="J94" s="371"/>
      <c r="K94" s="371"/>
      <c r="L94" s="371"/>
      <c r="M94" s="371"/>
      <c r="N94" s="371"/>
      <c r="O94" s="371"/>
      <c r="P94" s="216"/>
      <c r="Q94" s="216"/>
    </row>
    <row r="95" spans="1:17" ht="15" customHeight="1" x14ac:dyDescent="0.15">
      <c r="A95" s="216"/>
      <c r="B95" s="216"/>
      <c r="C95" s="371"/>
      <c r="D95" s="371"/>
      <c r="E95" s="371"/>
      <c r="F95" s="371"/>
      <c r="G95" s="371"/>
      <c r="H95" s="371"/>
      <c r="I95" s="371"/>
      <c r="J95" s="371"/>
      <c r="K95" s="371"/>
      <c r="L95" s="371"/>
      <c r="M95" s="371"/>
      <c r="N95" s="371"/>
      <c r="O95" s="371"/>
      <c r="P95" s="216"/>
      <c r="Q95" s="216"/>
    </row>
    <row r="96" spans="1:17" ht="15" customHeight="1" x14ac:dyDescent="0.15">
      <c r="A96" s="216"/>
      <c r="B96" s="216"/>
      <c r="C96" s="371"/>
      <c r="D96" s="371"/>
      <c r="E96" s="371"/>
      <c r="F96" s="371"/>
      <c r="G96" s="371"/>
      <c r="H96" s="371"/>
      <c r="I96" s="371"/>
      <c r="J96" s="371"/>
      <c r="K96" s="371"/>
      <c r="L96" s="371"/>
      <c r="M96" s="371"/>
      <c r="N96" s="371"/>
      <c r="O96" s="371"/>
      <c r="P96" s="216"/>
      <c r="Q96" s="216"/>
    </row>
    <row r="97" spans="1:17" ht="15" customHeight="1" x14ac:dyDescent="0.15">
      <c r="A97" s="216"/>
      <c r="B97" s="216"/>
      <c r="C97" s="371"/>
      <c r="D97" s="371"/>
      <c r="E97" s="371"/>
      <c r="F97" s="371"/>
      <c r="G97" s="371"/>
      <c r="H97" s="371"/>
      <c r="I97" s="371"/>
      <c r="J97" s="371"/>
      <c r="K97" s="371"/>
      <c r="L97" s="371"/>
      <c r="M97" s="371"/>
      <c r="N97" s="371"/>
      <c r="O97" s="371"/>
      <c r="P97" s="216"/>
      <c r="Q97" s="216"/>
    </row>
    <row r="98" spans="1:17" ht="15" customHeight="1" x14ac:dyDescent="0.15">
      <c r="A98" s="216"/>
      <c r="B98" s="216"/>
      <c r="C98" s="371"/>
      <c r="D98" s="371"/>
      <c r="E98" s="371"/>
      <c r="F98" s="371"/>
      <c r="G98" s="371"/>
      <c r="H98" s="371"/>
      <c r="I98" s="371"/>
      <c r="J98" s="371"/>
      <c r="K98" s="371"/>
      <c r="L98" s="371"/>
      <c r="M98" s="371"/>
      <c r="N98" s="371"/>
      <c r="O98" s="371"/>
      <c r="P98" s="216"/>
      <c r="Q98" s="216"/>
    </row>
    <row r="99" spans="1:17" ht="15" customHeight="1" x14ac:dyDescent="0.15">
      <c r="A99" s="216"/>
      <c r="B99" s="216"/>
      <c r="C99" s="371"/>
      <c r="D99" s="371"/>
      <c r="E99" s="371"/>
      <c r="F99" s="371"/>
      <c r="G99" s="371"/>
      <c r="H99" s="371"/>
      <c r="I99" s="371"/>
      <c r="J99" s="371"/>
      <c r="K99" s="371"/>
      <c r="L99" s="371"/>
      <c r="M99" s="371"/>
      <c r="N99" s="371"/>
      <c r="O99" s="371"/>
      <c r="P99" s="216"/>
      <c r="Q99" s="216"/>
    </row>
    <row r="100" spans="1:17" ht="6" customHeight="1" x14ac:dyDescent="0.15">
      <c r="A100" s="216"/>
      <c r="B100" s="216"/>
      <c r="C100" s="256"/>
      <c r="D100" s="256"/>
      <c r="E100" s="256"/>
      <c r="F100" s="256"/>
      <c r="G100" s="256"/>
      <c r="H100" s="256"/>
      <c r="I100" s="256"/>
      <c r="J100" s="256"/>
      <c r="K100" s="256"/>
      <c r="L100" s="256"/>
      <c r="M100" s="256"/>
      <c r="N100" s="256"/>
      <c r="O100" s="256"/>
      <c r="P100" s="216"/>
      <c r="Q100" s="216"/>
    </row>
    <row r="101" spans="1:17" ht="18.75" customHeight="1" x14ac:dyDescent="0.15">
      <c r="A101" s="216"/>
      <c r="B101" s="216"/>
      <c r="C101" s="216"/>
      <c r="D101" s="216"/>
      <c r="E101" s="216"/>
      <c r="F101" s="216"/>
      <c r="G101" s="216"/>
      <c r="H101" s="216"/>
      <c r="I101" s="216"/>
      <c r="J101" s="216"/>
      <c r="K101" s="216"/>
      <c r="L101" s="216"/>
      <c r="M101" s="216"/>
      <c r="N101" s="216"/>
      <c r="O101" s="216"/>
      <c r="P101" s="216"/>
      <c r="Q101" s="216"/>
    </row>
    <row r="102" spans="1:17" ht="12.75" customHeight="1" x14ac:dyDescent="0.15">
      <c r="C102" s="273"/>
      <c r="D102" s="273"/>
      <c r="E102" s="273"/>
      <c r="F102" s="273"/>
      <c r="G102" s="273"/>
      <c r="H102" s="273"/>
      <c r="I102" s="273"/>
      <c r="J102" s="273"/>
      <c r="K102" s="273"/>
      <c r="L102" s="273"/>
      <c r="M102" s="273"/>
      <c r="N102" s="273"/>
      <c r="O102" s="273"/>
    </row>
    <row r="103" spans="1:17" ht="12.75" customHeight="1" x14ac:dyDescent="0.15">
      <c r="C103" s="273"/>
      <c r="D103" s="273"/>
      <c r="E103" s="273"/>
      <c r="F103" s="273"/>
      <c r="G103" s="273"/>
      <c r="H103" s="273"/>
      <c r="I103" s="273"/>
      <c r="J103" s="273"/>
      <c r="K103" s="273"/>
      <c r="L103" s="273"/>
      <c r="M103" s="273"/>
      <c r="N103" s="273"/>
      <c r="O103" s="273"/>
    </row>
    <row r="104" spans="1:17" ht="12.75" customHeight="1" x14ac:dyDescent="0.15">
      <c r="C104" s="273"/>
      <c r="D104" s="273"/>
      <c r="E104" s="273"/>
      <c r="F104" s="273"/>
      <c r="G104" s="273"/>
      <c r="H104" s="273"/>
      <c r="I104" s="273"/>
      <c r="J104" s="273"/>
      <c r="K104" s="273"/>
      <c r="L104" s="273"/>
      <c r="M104" s="273"/>
      <c r="N104" s="273"/>
      <c r="O104" s="273"/>
    </row>
    <row r="105" spans="1:17" ht="12.75" customHeight="1" x14ac:dyDescent="0.15">
      <c r="C105" s="273"/>
      <c r="D105" s="273"/>
      <c r="E105" s="273"/>
      <c r="F105" s="273"/>
      <c r="G105" s="273"/>
      <c r="H105" s="273"/>
      <c r="I105" s="273"/>
      <c r="J105" s="273"/>
      <c r="K105" s="273"/>
      <c r="L105" s="273"/>
      <c r="M105" s="273"/>
      <c r="N105" s="273"/>
      <c r="O105" s="273"/>
    </row>
    <row r="106" spans="1:17" ht="12.75" customHeight="1" x14ac:dyDescent="0.15">
      <c r="C106" s="273"/>
      <c r="D106" s="273"/>
      <c r="E106" s="273"/>
      <c r="F106" s="273"/>
      <c r="G106" s="273"/>
      <c r="H106" s="273"/>
      <c r="I106" s="273"/>
      <c r="J106" s="273"/>
      <c r="K106" s="273"/>
      <c r="L106" s="273"/>
      <c r="M106" s="273"/>
      <c r="N106" s="273"/>
      <c r="O106" s="273"/>
    </row>
    <row r="107" spans="1:17" ht="12.75" customHeight="1" x14ac:dyDescent="0.15">
      <c r="C107" s="273"/>
      <c r="D107" s="273"/>
      <c r="E107" s="273"/>
      <c r="F107" s="273"/>
      <c r="G107" s="273"/>
      <c r="H107" s="273"/>
      <c r="I107" s="273"/>
      <c r="J107" s="273"/>
      <c r="K107" s="273"/>
      <c r="L107" s="273"/>
      <c r="M107" s="273"/>
      <c r="N107" s="273"/>
      <c r="O107" s="273"/>
    </row>
    <row r="108" spans="1:17" ht="12.75" customHeight="1" x14ac:dyDescent="0.15">
      <c r="C108" s="273"/>
      <c r="D108" s="273"/>
      <c r="E108" s="273"/>
      <c r="F108" s="273"/>
      <c r="G108" s="273"/>
      <c r="H108" s="273"/>
      <c r="I108" s="273"/>
      <c r="J108" s="273"/>
      <c r="K108" s="273"/>
      <c r="L108" s="273"/>
      <c r="M108" s="273"/>
      <c r="N108" s="273"/>
      <c r="O108" s="273"/>
    </row>
  </sheetData>
  <sheetProtection sheet="1" selectLockedCells="1"/>
  <mergeCells count="31">
    <mergeCell ref="C62:O62"/>
    <mergeCell ref="C71:O71"/>
    <mergeCell ref="B2:M3"/>
    <mergeCell ref="N3:Q3"/>
    <mergeCell ref="C74:I76"/>
    <mergeCell ref="C14:I15"/>
    <mergeCell ref="J14:O15"/>
    <mergeCell ref="C16:I26"/>
    <mergeCell ref="J16:O26"/>
    <mergeCell ref="C8:O10"/>
    <mergeCell ref="C41:I44"/>
    <mergeCell ref="J41:O44"/>
    <mergeCell ref="C50:I53"/>
    <mergeCell ref="J50:O53"/>
    <mergeCell ref="C63:O70"/>
    <mergeCell ref="C6:O6"/>
    <mergeCell ref="C57:I60"/>
    <mergeCell ref="J57:O60"/>
    <mergeCell ref="C28:O28"/>
    <mergeCell ref="C30:O30"/>
    <mergeCell ref="C12:O12"/>
    <mergeCell ref="C46:O48"/>
    <mergeCell ref="C55:O55"/>
    <mergeCell ref="C39:O39"/>
    <mergeCell ref="C31:O37"/>
    <mergeCell ref="C91:O99"/>
    <mergeCell ref="C83:O83"/>
    <mergeCell ref="C89:O89"/>
    <mergeCell ref="J74:O76"/>
    <mergeCell ref="C78:O81"/>
    <mergeCell ref="C85:O8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2">
    <tabColor theme="7" tint="0.79998168889431442"/>
  </sheetPr>
  <dimension ref="A1:V101"/>
  <sheetViews>
    <sheetView tabSelected="1" topLeftCell="E1" zoomScale="85" zoomScaleNormal="85" workbookViewId="0">
      <selection activeCell="O1" sqref="O1:T1048576"/>
    </sheetView>
    <sheetView zoomScale="85" zoomScaleNormal="85" workbookViewId="1">
      <selection activeCell="D18" sqref="D18"/>
    </sheetView>
  </sheetViews>
  <sheetFormatPr defaultColWidth="9.140625" defaultRowHeight="15" x14ac:dyDescent="0.25"/>
  <cols>
    <col min="1" max="1" width="10.7109375" style="54" customWidth="1"/>
    <col min="2" max="2" width="9.7109375" style="54" customWidth="1"/>
    <col min="3" max="4" width="55.42578125" style="54" customWidth="1"/>
    <col min="5" max="5" width="55.42578125" style="54" bestFit="1" customWidth="1"/>
    <col min="6" max="6" width="9.7109375" style="54" customWidth="1"/>
    <col min="7" max="7" width="7.28515625" style="54" customWidth="1"/>
    <col min="8" max="8" width="21.140625" style="54" customWidth="1"/>
    <col min="9" max="9" width="34.7109375" style="54" customWidth="1"/>
    <col min="10" max="10" width="11.7109375" style="54" customWidth="1"/>
    <col min="11" max="11" width="1.7109375" style="54" customWidth="1"/>
    <col min="12" max="12" width="4.140625" style="54" customWidth="1"/>
    <col min="13" max="14" width="10.7109375" style="54" customWidth="1"/>
    <col min="15" max="15" width="20.85546875" style="54" hidden="1" customWidth="1"/>
    <col min="16" max="16" width="18.85546875" style="54" hidden="1" customWidth="1"/>
    <col min="17" max="17" width="19.28515625" style="54" hidden="1" customWidth="1"/>
    <col min="18" max="18" width="24.140625" style="54" hidden="1" customWidth="1"/>
    <col min="19" max="19" width="18.140625" style="54" hidden="1" customWidth="1"/>
    <col min="20" max="20" width="0" style="54" hidden="1" customWidth="1"/>
    <col min="21" max="16384" width="9.140625" style="54"/>
  </cols>
  <sheetData>
    <row r="1" spans="1:22" ht="15" customHeight="1" x14ac:dyDescent="0.25">
      <c r="A1" s="226"/>
      <c r="B1" s="413"/>
      <c r="C1" s="413"/>
      <c r="D1" s="411" t="s">
        <v>166</v>
      </c>
      <c r="E1" s="411"/>
      <c r="F1" s="411"/>
      <c r="G1" s="411"/>
      <c r="H1" s="411"/>
      <c r="I1" s="3"/>
      <c r="J1" s="16"/>
      <c r="K1" s="3"/>
      <c r="L1" s="16"/>
      <c r="M1" s="31"/>
      <c r="N1" s="31"/>
    </row>
    <row r="2" spans="1:22" ht="15" customHeight="1" x14ac:dyDescent="0.25">
      <c r="A2" s="39"/>
      <c r="B2" s="413"/>
      <c r="C2" s="413"/>
      <c r="D2" s="411" t="s">
        <v>9</v>
      </c>
      <c r="E2" s="411"/>
      <c r="F2" s="411"/>
      <c r="G2" s="411"/>
      <c r="H2" s="411"/>
      <c r="I2" s="5"/>
      <c r="J2" s="5"/>
      <c r="K2" s="32"/>
      <c r="L2" s="5"/>
      <c r="M2" s="31"/>
      <c r="N2" s="31"/>
    </row>
    <row r="3" spans="1:22" ht="22.5" customHeight="1" x14ac:dyDescent="0.25">
      <c r="A3" s="18"/>
      <c r="B3" s="6" t="s">
        <v>190</v>
      </c>
      <c r="C3" s="33"/>
      <c r="D3" s="4"/>
      <c r="E3" s="4"/>
      <c r="F3" s="4"/>
      <c r="G3" s="4"/>
      <c r="H3" s="4"/>
      <c r="I3" s="4"/>
      <c r="J3" s="412" t="str">
        <f>Beskrivelse!N3</f>
        <v>Version 1: 15-07-2025</v>
      </c>
      <c r="K3" s="412"/>
      <c r="L3" s="412"/>
      <c r="M3" s="412"/>
      <c r="N3" s="235"/>
      <c r="O3" s="27"/>
      <c r="P3" s="27"/>
    </row>
    <row r="4" spans="1:22" x14ac:dyDescent="0.25">
      <c r="A4" s="19"/>
      <c r="B4" s="19"/>
      <c r="C4" s="19"/>
      <c r="D4" s="19"/>
      <c r="E4" s="19"/>
      <c r="F4" s="19"/>
      <c r="G4" s="19"/>
      <c r="H4" s="19"/>
      <c r="I4" s="19"/>
      <c r="J4" s="19"/>
      <c r="K4" s="19"/>
      <c r="L4" s="19"/>
      <c r="M4" s="195"/>
      <c r="N4" s="195"/>
      <c r="O4" s="27"/>
      <c r="P4" s="27"/>
    </row>
    <row r="5" spans="1:22" ht="20.100000000000001" customHeight="1" x14ac:dyDescent="0.25">
      <c r="A5" s="340"/>
      <c r="B5" s="414" t="s">
        <v>10</v>
      </c>
      <c r="C5" s="414"/>
      <c r="D5" s="414"/>
      <c r="E5" s="414"/>
      <c r="F5" s="414"/>
      <c r="G5" s="414"/>
      <c r="H5" s="414"/>
      <c r="I5" s="414"/>
      <c r="J5" s="414"/>
      <c r="K5" s="414"/>
      <c r="L5" s="414"/>
      <c r="M5" s="240"/>
      <c r="N5" s="240"/>
      <c r="O5" s="27"/>
      <c r="P5" s="215"/>
    </row>
    <row r="6" spans="1:22" ht="15" customHeight="1" x14ac:dyDescent="0.25">
      <c r="A6" s="4"/>
      <c r="B6" s="56"/>
      <c r="C6" s="56"/>
      <c r="D6" s="56"/>
      <c r="E6" s="56"/>
      <c r="F6" s="56"/>
      <c r="G6" s="56"/>
      <c r="H6" s="56"/>
      <c r="I6" s="56"/>
      <c r="J6" s="4"/>
      <c r="K6" s="4"/>
      <c r="L6" s="4"/>
      <c r="M6" s="31"/>
      <c r="N6" s="31"/>
      <c r="O6" s="27"/>
      <c r="P6" s="197"/>
    </row>
    <row r="7" spans="1:22" s="212" customFormat="1" ht="20.100000000000001" customHeight="1" x14ac:dyDescent="0.25">
      <c r="A7" s="39"/>
      <c r="B7" s="6" t="s">
        <v>0</v>
      </c>
      <c r="C7" s="56"/>
      <c r="D7" s="56"/>
      <c r="E7" s="56"/>
      <c r="F7" s="56"/>
      <c r="G7" s="56"/>
      <c r="H7" s="56"/>
      <c r="I7" s="56"/>
      <c r="J7" s="209"/>
      <c r="K7" s="210"/>
      <c r="L7" s="210"/>
      <c r="M7" s="211"/>
      <c r="N7" s="211"/>
    </row>
    <row r="8" spans="1:22" ht="20.100000000000001" customHeight="1" x14ac:dyDescent="0.25">
      <c r="A8" s="4"/>
      <c r="B8" s="36" t="s">
        <v>1</v>
      </c>
      <c r="C8" s="402" t="s">
        <v>69</v>
      </c>
      <c r="D8" s="402"/>
      <c r="E8" s="402"/>
      <c r="F8" s="402"/>
      <c r="G8" s="402"/>
      <c r="H8" s="402"/>
      <c r="I8" s="403"/>
      <c r="J8" s="298"/>
      <c r="K8" s="29" t="s">
        <v>2</v>
      </c>
      <c r="L8" s="29">
        <f>IF(J8="",0,IF(J8=K8,1,-20))</f>
        <v>0</v>
      </c>
      <c r="M8" s="136"/>
      <c r="N8" s="31"/>
      <c r="O8" s="27"/>
      <c r="P8" s="27"/>
    </row>
    <row r="9" spans="1:22" ht="20.100000000000001" customHeight="1" x14ac:dyDescent="0.25">
      <c r="A9" s="4"/>
      <c r="B9" s="36" t="s">
        <v>1</v>
      </c>
      <c r="C9" s="402" t="s">
        <v>114</v>
      </c>
      <c r="D9" s="402"/>
      <c r="E9" s="402"/>
      <c r="F9" s="402"/>
      <c r="G9" s="402"/>
      <c r="H9" s="402"/>
      <c r="I9" s="403"/>
      <c r="J9" s="298"/>
      <c r="K9" s="29" t="s">
        <v>2</v>
      </c>
      <c r="L9" s="29">
        <f>IF(J9="",0,IF(J9=K9,1,-10))</f>
        <v>0</v>
      </c>
      <c r="M9" s="136"/>
      <c r="N9" s="31"/>
      <c r="O9" s="27" t="s">
        <v>163</v>
      </c>
      <c r="P9" s="27"/>
    </row>
    <row r="10" spans="1:22" ht="20.100000000000001" customHeight="1" x14ac:dyDescent="0.25">
      <c r="A10" s="4"/>
      <c r="B10" s="36" t="s">
        <v>1</v>
      </c>
      <c r="C10" s="402" t="s">
        <v>113</v>
      </c>
      <c r="D10" s="402"/>
      <c r="E10" s="402"/>
      <c r="F10" s="402"/>
      <c r="G10" s="402"/>
      <c r="H10" s="402"/>
      <c r="I10" s="403"/>
      <c r="J10" s="298"/>
      <c r="K10" s="29" t="s">
        <v>2</v>
      </c>
      <c r="L10" s="29">
        <f>IF(J10="",-0.1)</f>
        <v>-0.1</v>
      </c>
      <c r="M10" s="136"/>
      <c r="N10" s="31"/>
      <c r="O10" s="54" t="s">
        <v>164</v>
      </c>
      <c r="P10" s="27"/>
    </row>
    <row r="11" spans="1:22" ht="9.9499999999999993" customHeight="1" x14ac:dyDescent="0.25">
      <c r="A11" s="4"/>
      <c r="B11" s="164"/>
      <c r="C11" s="165"/>
      <c r="D11" s="165"/>
      <c r="E11" s="165"/>
      <c r="F11" s="165"/>
      <c r="G11" s="165"/>
      <c r="H11" s="165"/>
      <c r="I11" s="165"/>
      <c r="J11" s="165"/>
      <c r="K11" s="166"/>
      <c r="L11" s="165"/>
      <c r="M11" s="31"/>
      <c r="N11" s="31"/>
      <c r="O11" s="54" t="s">
        <v>165</v>
      </c>
    </row>
    <row r="12" spans="1:22" ht="29.25" x14ac:dyDescent="0.25">
      <c r="A12" s="4"/>
      <c r="B12" s="398" t="str">
        <f>IF(AND(F12&gt;-1,F12&lt;2),"Spørgsmål om afgrænsning er ikke besvaret",IF(F12=2,"Projektet er omfattet af standardløsningen",IF(AND(F12&lt;-18,F12&gt;-31),"Projektet er IKKE omfattet af standardløsningen",IF(F12=-9,"Du bedes anvende ark ""Energimærke efter september 2021"""))))</f>
        <v>Spørgsmål om afgrænsning er ikke besvaret</v>
      </c>
      <c r="C12" s="398"/>
      <c r="D12" s="398"/>
      <c r="E12" s="398"/>
      <c r="F12" s="30">
        <f>SUM(L8:L10)</f>
        <v>-0.1</v>
      </c>
      <c r="G12" s="4"/>
      <c r="H12" s="214"/>
      <c r="I12" s="4"/>
      <c r="J12" s="4"/>
      <c r="K12" s="4"/>
      <c r="L12" s="4"/>
      <c r="M12" s="31"/>
      <c r="N12" s="31"/>
      <c r="O12" s="392" t="s">
        <v>74</v>
      </c>
      <c r="P12" s="392"/>
      <c r="Q12" s="392"/>
      <c r="R12" s="392"/>
    </row>
    <row r="13" spans="1:22" s="217" customFormat="1" ht="9.9499999999999993" customHeight="1" x14ac:dyDescent="0.15">
      <c r="A13" s="216"/>
      <c r="B13" s="216"/>
      <c r="C13" s="216"/>
      <c r="D13" s="216"/>
      <c r="E13" s="216"/>
      <c r="F13" s="216"/>
      <c r="G13" s="216"/>
      <c r="H13" s="216"/>
      <c r="I13" s="216"/>
      <c r="J13" s="216"/>
      <c r="K13" s="216"/>
      <c r="L13" s="216"/>
      <c r="M13" s="216"/>
      <c r="N13" s="216"/>
    </row>
    <row r="14" spans="1:22" ht="20.100000000000001" customHeight="1" x14ac:dyDescent="0.3">
      <c r="A14" s="4"/>
      <c r="B14" s="393" t="s">
        <v>4</v>
      </c>
      <c r="C14" s="393"/>
      <c r="D14" s="393"/>
      <c r="E14" s="393"/>
      <c r="F14" s="169"/>
      <c r="G14" s="4"/>
      <c r="H14" s="213" t="s">
        <v>126</v>
      </c>
      <c r="I14" s="40"/>
      <c r="J14" s="40"/>
      <c r="K14" s="40"/>
      <c r="L14" s="40"/>
      <c r="M14" s="31"/>
      <c r="N14" s="31"/>
      <c r="O14" s="54" t="s">
        <v>76</v>
      </c>
      <c r="P14" s="54" t="s">
        <v>77</v>
      </c>
      <c r="Q14" s="54" t="s">
        <v>72</v>
      </c>
      <c r="R14" s="54" t="s">
        <v>106</v>
      </c>
      <c r="S14" s="54" t="s">
        <v>75</v>
      </c>
      <c r="V14" s="236"/>
    </row>
    <row r="15" spans="1:22" ht="22.5" customHeight="1" x14ac:dyDescent="0.3">
      <c r="A15" s="4"/>
      <c r="B15" s="41">
        <v>1</v>
      </c>
      <c r="C15" s="49" t="s">
        <v>102</v>
      </c>
      <c r="D15" s="131"/>
      <c r="E15" s="131"/>
      <c r="F15" s="42"/>
      <c r="G15" s="4"/>
      <c r="H15" s="156" t="s">
        <v>188</v>
      </c>
      <c r="I15" s="154"/>
      <c r="J15" s="154"/>
      <c r="K15" s="154"/>
      <c r="L15" s="154"/>
      <c r="M15" s="136"/>
      <c r="N15" s="31"/>
      <c r="O15" s="146">
        <f>IF(R15=0,0,D17/R15)</f>
        <v>0</v>
      </c>
      <c r="P15" s="146">
        <f>IF(R15=0,0,D18/R15)</f>
        <v>0</v>
      </c>
      <c r="Q15" s="146"/>
      <c r="R15" s="184">
        <f>D17+D18</f>
        <v>0</v>
      </c>
      <c r="S15" s="161">
        <f>SUM(D17:D20)</f>
        <v>0</v>
      </c>
    </row>
    <row r="16" spans="1:22" ht="22.5" customHeight="1" x14ac:dyDescent="0.25">
      <c r="A16" s="4"/>
      <c r="B16" s="41"/>
      <c r="C16" s="44" t="s">
        <v>129</v>
      </c>
      <c r="D16" s="44" t="s">
        <v>98</v>
      </c>
      <c r="E16" s="44" t="str">
        <f>IF(C17=O32,"Omregnet til energienhed [MWh]",IF(C17=O33,"Omregnet til energienhed [m³]",IF(C17=O34,"Omregnet til energienhed [Liter]",IF(C17=O35,"Omregnet til energienhed [ton]",IF(C17=O36,"Omregnet til energienhed [ton]",IF(C17=O37,"Omregnet til energienhed [ton]",IF(C17=O38,"Omregnet til energienhed [kWh]"," ")))))))</f>
        <v>Omregnet til energienhed [MWh]</v>
      </c>
      <c r="F16" s="147"/>
      <c r="G16" s="4"/>
      <c r="H16" s="370" t="s">
        <v>187</v>
      </c>
      <c r="I16" s="370"/>
      <c r="J16" s="370"/>
      <c r="K16" s="370"/>
      <c r="L16" s="370"/>
      <c r="M16" s="370"/>
      <c r="N16" s="238"/>
      <c r="O16" s="161">
        <f>D17</f>
        <v>0</v>
      </c>
      <c r="P16" s="161">
        <f>D18</f>
        <v>0</v>
      </c>
      <c r="Q16" s="161">
        <f>D20</f>
        <v>0</v>
      </c>
      <c r="V16" s="203"/>
    </row>
    <row r="17" spans="1:18" ht="22.5" customHeight="1" x14ac:dyDescent="0.25">
      <c r="A17" s="4"/>
      <c r="B17" s="41"/>
      <c r="C17" s="336" t="s">
        <v>79</v>
      </c>
      <c r="D17" s="149">
        <f>IF(C17=O32,E17*Q32,IF(C17=O33,E17*Q33,IF(C17=O34,E17*Q34,IF(C17=O35,E17*Q35,IF(C17=O36,E17*Q36,IF(C17=O37,E17*Q37,IF(C17=O38,E17*Q38)))))))</f>
        <v>0</v>
      </c>
      <c r="E17" s="337">
        <v>0</v>
      </c>
      <c r="F17" s="150"/>
      <c r="G17" s="145"/>
      <c r="H17" s="370"/>
      <c r="I17" s="370"/>
      <c r="J17" s="370"/>
      <c r="K17" s="370"/>
      <c r="L17" s="370"/>
      <c r="M17" s="370"/>
      <c r="N17" s="238"/>
      <c r="O17" s="392" t="s">
        <v>97</v>
      </c>
      <c r="P17" s="392"/>
      <c r="Q17" s="392"/>
      <c r="R17" s="392"/>
    </row>
    <row r="18" spans="1:18" ht="22.5" customHeight="1" x14ac:dyDescent="0.25">
      <c r="A18" s="4"/>
      <c r="B18" s="68"/>
      <c r="C18" s="160" t="str">
        <f>IF(C17="Elektricitet"," ","Supplerende Elektricitet")</f>
        <v>Supplerende Elektricitet</v>
      </c>
      <c r="D18" s="339">
        <v>0</v>
      </c>
      <c r="E18" s="171"/>
      <c r="F18" s="42"/>
      <c r="G18" s="4"/>
      <c r="H18" s="370"/>
      <c r="I18" s="370"/>
      <c r="J18" s="370"/>
      <c r="K18" s="370"/>
      <c r="L18" s="370"/>
      <c r="M18" s="370"/>
      <c r="N18" s="238"/>
      <c r="O18" s="146">
        <f>IF(AND(E17=0,D17=0),1,D17/E17)</f>
        <v>1</v>
      </c>
    </row>
    <row r="19" spans="1:18" ht="22.5" customHeight="1" x14ac:dyDescent="0.25">
      <c r="A19" s="4"/>
      <c r="B19" s="68"/>
      <c r="C19" s="44" t="s">
        <v>99</v>
      </c>
      <c r="D19" s="44" t="s">
        <v>116</v>
      </c>
      <c r="E19" s="44"/>
      <c r="F19" s="42"/>
      <c r="G19" s="4"/>
      <c r="H19" s="370"/>
      <c r="I19" s="370"/>
      <c r="J19" s="370"/>
      <c r="K19" s="370"/>
      <c r="L19" s="370"/>
      <c r="M19" s="370"/>
      <c r="N19" s="238"/>
      <c r="O19" s="392"/>
      <c r="P19" s="392"/>
      <c r="Q19" s="392"/>
      <c r="R19" s="392"/>
    </row>
    <row r="20" spans="1:18" ht="22.5" customHeight="1" x14ac:dyDescent="0.25">
      <c r="A20" s="4"/>
      <c r="B20" s="68"/>
      <c r="C20" s="160" t="s">
        <v>72</v>
      </c>
      <c r="D20" s="338">
        <v>0</v>
      </c>
      <c r="E20" s="185" t="s">
        <v>127</v>
      </c>
      <c r="F20" s="42"/>
      <c r="G20" s="4"/>
      <c r="H20" s="370"/>
      <c r="I20" s="370"/>
      <c r="J20" s="370"/>
      <c r="K20" s="370"/>
      <c r="L20" s="370"/>
      <c r="M20" s="370"/>
      <c r="N20" s="238"/>
    </row>
    <row r="21" spans="1:18" ht="22.5" customHeight="1" x14ac:dyDescent="0.3">
      <c r="A21" s="4"/>
      <c r="B21" s="68"/>
      <c r="C21" s="136"/>
      <c r="D21" s="136"/>
      <c r="E21" s="136"/>
      <c r="F21" s="42"/>
      <c r="G21" s="4"/>
      <c r="H21" s="297" t="s">
        <v>189</v>
      </c>
      <c r="I21" s="154"/>
      <c r="J21" s="154"/>
      <c r="K21" s="154"/>
      <c r="L21" s="154"/>
      <c r="M21" s="198"/>
      <c r="N21" s="238"/>
      <c r="Q21" s="148"/>
    </row>
    <row r="22" spans="1:18" ht="22.5" customHeight="1" x14ac:dyDescent="0.25">
      <c r="A22" s="4"/>
      <c r="B22" s="41">
        <v>2</v>
      </c>
      <c r="C22" s="41" t="s">
        <v>135</v>
      </c>
      <c r="D22" s="131"/>
      <c r="E22" s="131"/>
      <c r="F22" s="42"/>
      <c r="G22" s="4"/>
      <c r="H22" s="410" t="s">
        <v>186</v>
      </c>
      <c r="I22" s="410"/>
      <c r="J22" s="410"/>
      <c r="K22" s="410"/>
      <c r="L22" s="410"/>
      <c r="M22" s="410"/>
      <c r="N22" s="238"/>
    </row>
    <row r="23" spans="1:18" ht="22.5" customHeight="1" x14ac:dyDescent="0.25">
      <c r="A23" s="4"/>
      <c r="B23" s="41"/>
      <c r="C23" s="44" t="str">
        <f>IF(C17=O32,"Varmeforsyning [kr. pr. MWh]",IF(C17=O33,"Varmeforsyning [kr. pr. m³]",IF(C17=O34,"Varmeforsyning [kr. pr. Liter]",IF(C17=O35,"Varmeforsyning [kr. pr. ton]",IF(C17=O36,"Varmeforsyning [kr. pr. ton]",IF(C17=O37,"Varmeforsyning [kr. pr. ton]",IF(C17=O38,"Varmeforsyning [kr. pr. kWh]"," ")))))))</f>
        <v>Varmeforsyning [kr. pr. MWh]</v>
      </c>
      <c r="D23" s="44" t="s">
        <v>100</v>
      </c>
      <c r="E23" s="44" t="s">
        <v>101</v>
      </c>
      <c r="F23" s="42"/>
      <c r="G23" s="4"/>
      <c r="H23" s="410"/>
      <c r="I23" s="410"/>
      <c r="J23" s="410"/>
      <c r="K23" s="410"/>
      <c r="L23" s="410"/>
      <c r="M23" s="410"/>
      <c r="N23" s="237"/>
    </row>
    <row r="24" spans="1:18" ht="22.5" customHeight="1" x14ac:dyDescent="0.25">
      <c r="A24" s="4"/>
      <c r="B24" s="41"/>
      <c r="C24" s="337">
        <v>0</v>
      </c>
      <c r="D24" s="337">
        <v>0</v>
      </c>
      <c r="E24" s="337">
        <v>0</v>
      </c>
      <c r="F24" s="42"/>
      <c r="G24" s="4"/>
      <c r="H24" s="410"/>
      <c r="I24" s="410"/>
      <c r="J24" s="410"/>
      <c r="K24" s="410"/>
      <c r="L24" s="410"/>
      <c r="M24" s="410"/>
      <c r="N24" s="241"/>
      <c r="O24" s="152"/>
    </row>
    <row r="25" spans="1:18" ht="22.5" customHeight="1" x14ac:dyDescent="0.25">
      <c r="A25" s="4"/>
      <c r="B25" s="41"/>
      <c r="C25" s="49"/>
      <c r="D25" s="131"/>
      <c r="E25" s="131"/>
      <c r="F25" s="42"/>
      <c r="G25" s="4"/>
      <c r="H25" s="136"/>
      <c r="I25" s="136"/>
      <c r="J25" s="136"/>
      <c r="K25" s="136"/>
      <c r="L25" s="136"/>
      <c r="M25" s="136"/>
      <c r="N25" s="241"/>
      <c r="O25" s="159">
        <v>1</v>
      </c>
    </row>
    <row r="26" spans="1:18" ht="22.5" customHeight="1" x14ac:dyDescent="0.25">
      <c r="A26" s="4"/>
      <c r="B26" s="41">
        <v>3</v>
      </c>
      <c r="C26" s="49" t="s">
        <v>128</v>
      </c>
      <c r="D26" s="131" t="s">
        <v>70</v>
      </c>
      <c r="E26" s="131" t="s">
        <v>71</v>
      </c>
      <c r="F26" s="42"/>
      <c r="G26" s="4"/>
      <c r="H26" s="274" t="s">
        <v>117</v>
      </c>
      <c r="I26" s="196"/>
      <c r="J26" s="196"/>
      <c r="K26" s="196"/>
      <c r="L26" s="196"/>
      <c r="M26" s="239"/>
      <c r="N26" s="237"/>
    </row>
    <row r="27" spans="1:18" ht="22.5" customHeight="1" x14ac:dyDescent="0.25">
      <c r="A27" s="4"/>
      <c r="B27" s="68"/>
      <c r="C27" s="68" t="s">
        <v>119</v>
      </c>
      <c r="D27" s="338">
        <v>0</v>
      </c>
      <c r="E27" s="149">
        <f>(D27/$Q$30)*P40</f>
        <v>0</v>
      </c>
      <c r="F27" s="55"/>
      <c r="G27" s="47"/>
      <c r="H27" s="406" t="s">
        <v>134</v>
      </c>
      <c r="I27" s="406"/>
      <c r="J27" s="406"/>
      <c r="K27" s="406"/>
      <c r="L27" s="406"/>
      <c r="M27" s="406"/>
      <c r="N27" s="31"/>
    </row>
    <row r="28" spans="1:18" ht="22.5" customHeight="1" x14ac:dyDescent="0.25">
      <c r="A28" s="4"/>
      <c r="B28" s="44"/>
      <c r="C28" s="68"/>
      <c r="D28" s="142"/>
      <c r="E28" s="153"/>
      <c r="F28" s="45"/>
      <c r="G28" s="4"/>
      <c r="H28" s="406"/>
      <c r="I28" s="406"/>
      <c r="J28" s="406"/>
      <c r="K28" s="406"/>
      <c r="L28" s="406"/>
      <c r="M28" s="406"/>
      <c r="N28" s="238"/>
      <c r="O28" s="392" t="s">
        <v>96</v>
      </c>
      <c r="P28" s="392"/>
      <c r="Q28" s="392"/>
      <c r="R28" s="392"/>
    </row>
    <row r="29" spans="1:18" ht="22.5" customHeight="1" x14ac:dyDescent="0.25">
      <c r="A29" s="4"/>
      <c r="B29" s="31"/>
      <c r="C29" s="31"/>
      <c r="D29" s="31"/>
      <c r="E29" s="31"/>
      <c r="F29" s="31"/>
      <c r="G29" s="4"/>
      <c r="H29" s="198"/>
      <c r="I29" s="198"/>
      <c r="J29" s="198"/>
      <c r="K29" s="198"/>
      <c r="L29" s="198"/>
      <c r="M29" s="136"/>
      <c r="N29" s="238"/>
      <c r="O29" s="158">
        <f>C24</f>
        <v>0</v>
      </c>
      <c r="P29" s="158">
        <f>D24</f>
        <v>0</v>
      </c>
      <c r="Q29" s="158">
        <f>E24</f>
        <v>0</v>
      </c>
    </row>
    <row r="30" spans="1:18" ht="22.5" customHeight="1" x14ac:dyDescent="0.3">
      <c r="A30" s="4"/>
      <c r="B30" s="219" t="s">
        <v>73</v>
      </c>
      <c r="C30" s="31"/>
      <c r="D30" s="31"/>
      <c r="E30" s="31"/>
      <c r="F30" s="31"/>
      <c r="G30" s="4"/>
      <c r="H30" s="207"/>
      <c r="I30" s="201"/>
      <c r="J30" s="154"/>
      <c r="K30" s="154"/>
      <c r="L30" s="154"/>
      <c r="M30" s="136"/>
      <c r="N30" s="238"/>
      <c r="O30" s="54">
        <f>IF(OR(O29=0,C17="Elektricitet"),1,O29)</f>
        <v>1</v>
      </c>
      <c r="P30" s="54">
        <f t="shared" ref="P30:Q30" si="0">IF(P29=0,1,P29)</f>
        <v>1</v>
      </c>
      <c r="Q30" s="54">
        <f t="shared" si="0"/>
        <v>1</v>
      </c>
    </row>
    <row r="31" spans="1:18" ht="22.5" customHeight="1" x14ac:dyDescent="0.25">
      <c r="A31" s="4"/>
      <c r="B31" s="49"/>
      <c r="C31" s="51"/>
      <c r="D31" s="399" t="s">
        <v>78</v>
      </c>
      <c r="E31" s="399"/>
      <c r="F31" s="50"/>
      <c r="G31" s="4"/>
      <c r="H31" s="343"/>
      <c r="I31" s="409"/>
      <c r="J31" s="409"/>
      <c r="K31" s="409"/>
      <c r="L31" s="409"/>
      <c r="M31" s="409"/>
      <c r="N31" s="31"/>
      <c r="O31" s="392" t="s">
        <v>91</v>
      </c>
      <c r="P31" s="392"/>
      <c r="Q31" s="392"/>
      <c r="R31" s="392"/>
    </row>
    <row r="32" spans="1:18" ht="22.5" customHeight="1" x14ac:dyDescent="0.25">
      <c r="A32" s="4"/>
      <c r="B32" s="49"/>
      <c r="C32" s="151"/>
      <c r="D32" s="396">
        <f>IF($E$27/$P$43&gt;1,1,$E$27/$P$43)</f>
        <v>0</v>
      </c>
      <c r="E32" s="397"/>
      <c r="F32" s="143"/>
      <c r="G32" s="4"/>
      <c r="H32" s="407"/>
      <c r="I32" s="408"/>
      <c r="J32" s="408"/>
      <c r="K32" s="408"/>
      <c r="L32" s="408"/>
      <c r="M32" s="408"/>
      <c r="N32" s="242"/>
      <c r="O32" s="54" t="s">
        <v>79</v>
      </c>
      <c r="P32" s="54" t="s">
        <v>80</v>
      </c>
      <c r="Q32" s="54">
        <v>1000</v>
      </c>
      <c r="R32" s="54" t="s">
        <v>82</v>
      </c>
    </row>
    <row r="33" spans="1:20" ht="22.5" customHeight="1" x14ac:dyDescent="0.25">
      <c r="A33" s="4"/>
      <c r="B33" s="49"/>
      <c r="C33" s="151"/>
      <c r="D33" s="394" t="str">
        <f>IF(OR(AND(O25&gt;1,D32&gt;0.2),AND(O25=1,D32&gt;0.1)),"Du opfylder krav",IF(D32=1,"Fejl","Du opfylder ikke krav"))</f>
        <v>Du opfylder ikke krav</v>
      </c>
      <c r="E33" s="395"/>
      <c r="F33" s="143"/>
      <c r="G33" s="4"/>
      <c r="H33" s="407"/>
      <c r="I33" s="408"/>
      <c r="J33" s="408"/>
      <c r="K33" s="408"/>
      <c r="L33" s="408"/>
      <c r="M33" s="408"/>
      <c r="N33" s="243"/>
      <c r="O33" s="54" t="s">
        <v>8</v>
      </c>
      <c r="P33" s="54" t="s">
        <v>81</v>
      </c>
      <c r="Q33" s="54">
        <v>11</v>
      </c>
      <c r="R33" s="54" t="s">
        <v>83</v>
      </c>
    </row>
    <row r="34" spans="1:20" ht="20.100000000000001" customHeight="1" x14ac:dyDescent="0.25">
      <c r="A34" s="4"/>
      <c r="B34" s="49"/>
      <c r="C34" s="51"/>
      <c r="D34" s="52"/>
      <c r="E34" s="144"/>
      <c r="F34" s="143"/>
      <c r="G34" s="53"/>
      <c r="H34" s="407"/>
      <c r="I34" s="408"/>
      <c r="J34" s="408"/>
      <c r="K34" s="408"/>
      <c r="L34" s="408"/>
      <c r="M34" s="408"/>
      <c r="N34" s="243"/>
      <c r="O34" s="54" t="s">
        <v>92</v>
      </c>
      <c r="P34" s="54" t="s">
        <v>84</v>
      </c>
      <c r="Q34" s="54">
        <v>10.1</v>
      </c>
      <c r="R34" s="54" t="s">
        <v>89</v>
      </c>
    </row>
    <row r="35" spans="1:20" ht="22.5" customHeight="1" x14ac:dyDescent="0.25">
      <c r="A35" s="4"/>
      <c r="B35" s="39"/>
      <c r="C35" s="39"/>
      <c r="D35" s="39"/>
      <c r="E35" s="39"/>
      <c r="F35" s="39"/>
      <c r="G35" s="53"/>
      <c r="H35" s="407"/>
      <c r="I35" s="408"/>
      <c r="J35" s="408"/>
      <c r="K35" s="408"/>
      <c r="L35" s="408"/>
      <c r="M35" s="408"/>
      <c r="N35" s="243"/>
      <c r="O35" s="54" t="s">
        <v>93</v>
      </c>
      <c r="P35" s="54" t="s">
        <v>87</v>
      </c>
      <c r="Q35" s="54">
        <v>4860</v>
      </c>
      <c r="R35" s="54" t="s">
        <v>90</v>
      </c>
    </row>
    <row r="36" spans="1:20" ht="22.5" customHeight="1" x14ac:dyDescent="0.25">
      <c r="A36" s="4"/>
      <c r="B36" s="229" t="s">
        <v>5</v>
      </c>
      <c r="C36" s="4"/>
      <c r="D36" s="18"/>
      <c r="E36" s="18"/>
      <c r="F36" s="31"/>
      <c r="G36" s="53"/>
      <c r="H36" s="407"/>
      <c r="I36" s="408"/>
      <c r="J36" s="408"/>
      <c r="K36" s="408"/>
      <c r="L36" s="408"/>
      <c r="M36" s="408"/>
      <c r="N36" s="243"/>
      <c r="O36" s="54" t="s">
        <v>94</v>
      </c>
      <c r="P36" s="54" t="s">
        <v>87</v>
      </c>
      <c r="Q36" s="54">
        <v>2600</v>
      </c>
      <c r="R36" s="54" t="s">
        <v>90</v>
      </c>
      <c r="S36" s="170" t="s">
        <v>110</v>
      </c>
      <c r="T36" s="170" t="s">
        <v>111</v>
      </c>
    </row>
    <row r="37" spans="1:20" ht="22.5" customHeight="1" x14ac:dyDescent="0.25">
      <c r="A37" s="4"/>
      <c r="B37" s="228" t="s">
        <v>172</v>
      </c>
      <c r="C37" s="228"/>
      <c r="D37" s="404" t="s">
        <v>95</v>
      </c>
      <c r="E37" s="404"/>
      <c r="F37" s="228"/>
      <c r="G37" s="53"/>
      <c r="H37" s="136"/>
      <c r="I37" s="136"/>
      <c r="J37" s="136"/>
      <c r="K37" s="136"/>
      <c r="L37" s="136"/>
      <c r="M37" s="136"/>
      <c r="N37" s="243"/>
      <c r="O37" s="54" t="s">
        <v>88</v>
      </c>
      <c r="P37" s="54" t="s">
        <v>87</v>
      </c>
      <c r="Q37" s="54">
        <v>4030</v>
      </c>
      <c r="R37" s="54" t="s">
        <v>90</v>
      </c>
      <c r="S37" s="54">
        <v>2.5</v>
      </c>
      <c r="T37" s="54">
        <v>1.9</v>
      </c>
    </row>
    <row r="38" spans="1:20" ht="22.5" customHeight="1" x14ac:dyDescent="0.25">
      <c r="A38" s="4"/>
      <c r="B38" s="220" t="s">
        <v>13</v>
      </c>
      <c r="C38" s="220"/>
      <c r="D38" s="401" t="str">
        <f>IF(OR((S52/1000)&gt;(S15/1000),D33="Du opfylder ikke krav",S52=0,Q16&lt;S52),"-",$Q$16/1000)</f>
        <v>-</v>
      </c>
      <c r="E38" s="401"/>
      <c r="F38" s="28" t="s">
        <v>6</v>
      </c>
      <c r="G38" s="4"/>
      <c r="H38" s="136"/>
      <c r="I38" s="136"/>
      <c r="J38" s="136"/>
      <c r="K38" s="136"/>
      <c r="L38" s="136"/>
      <c r="M38" s="136"/>
      <c r="N38" s="31"/>
      <c r="O38" s="54" t="s">
        <v>95</v>
      </c>
      <c r="P38" s="54" t="s">
        <v>85</v>
      </c>
      <c r="Q38" s="54">
        <v>1</v>
      </c>
      <c r="R38" s="54" t="s">
        <v>86</v>
      </c>
      <c r="S38" s="54">
        <v>1</v>
      </c>
      <c r="T38" s="54">
        <v>0.85</v>
      </c>
    </row>
    <row r="39" spans="1:20" ht="22.5" customHeight="1" x14ac:dyDescent="0.25">
      <c r="A39" s="4"/>
      <c r="B39" s="220" t="s">
        <v>11</v>
      </c>
      <c r="C39" s="220"/>
      <c r="D39" s="401" t="str">
        <f>IF(OR(D41="-",D38="-",Q16&lt;S52),"-",D38-D41)</f>
        <v>-</v>
      </c>
      <c r="E39" s="401"/>
      <c r="F39" s="28" t="s">
        <v>6</v>
      </c>
      <c r="G39" s="4"/>
      <c r="H39" s="136"/>
      <c r="I39" s="136"/>
      <c r="J39" s="136"/>
      <c r="K39" s="136"/>
      <c r="L39" s="136"/>
      <c r="M39" s="136"/>
      <c r="N39" s="31"/>
      <c r="O39" s="392" t="s">
        <v>108</v>
      </c>
      <c r="P39" s="392"/>
      <c r="Q39" s="392"/>
      <c r="R39" s="392"/>
    </row>
    <row r="40" spans="1:20" ht="20.100000000000001" customHeight="1" thickBot="1" x14ac:dyDescent="0.3">
      <c r="A40" s="4"/>
      <c r="B40" s="218"/>
      <c r="C40" s="218"/>
      <c r="D40" s="105"/>
      <c r="E40" s="244"/>
      <c r="F40" s="46"/>
      <c r="G40" s="4"/>
      <c r="H40" s="136"/>
      <c r="I40" s="136"/>
      <c r="J40" s="136"/>
      <c r="K40" s="136"/>
      <c r="L40" s="136"/>
      <c r="M40" s="136"/>
      <c r="N40" s="31"/>
      <c r="O40" s="54" t="s">
        <v>105</v>
      </c>
      <c r="P40" s="54">
        <f>(IF(J10="Ja",$T$37,S37))</f>
        <v>2.5</v>
      </c>
    </row>
    <row r="41" spans="1:20" ht="20.100000000000001" customHeight="1" thickBot="1" x14ac:dyDescent="0.3">
      <c r="A41" s="4"/>
      <c r="B41" s="172" t="s">
        <v>7</v>
      </c>
      <c r="C41" s="173"/>
      <c r="D41" s="405" t="str">
        <f>IF(OR((S52/1000)&gt;(S15/1000),D33="Du opfylder ikke krav",S52=0,Q16&lt;S52),"-",S52/1000)</f>
        <v>-</v>
      </c>
      <c r="E41" s="405"/>
      <c r="F41" s="234" t="s">
        <v>6</v>
      </c>
      <c r="G41" s="4"/>
      <c r="H41" s="136"/>
      <c r="I41" s="136"/>
      <c r="J41" s="136"/>
      <c r="K41" s="136"/>
      <c r="L41" s="136"/>
      <c r="M41" s="136"/>
      <c r="N41" s="31"/>
      <c r="O41" s="54" t="s">
        <v>79</v>
      </c>
      <c r="P41" s="54">
        <f>(IF(J11="Ja",$T$37,S38))</f>
        <v>1</v>
      </c>
    </row>
    <row r="42" spans="1:20" x14ac:dyDescent="0.25">
      <c r="A42" s="4"/>
      <c r="B42" s="204"/>
      <c r="C42" s="204"/>
      <c r="D42" s="205"/>
      <c r="E42" s="206"/>
      <c r="F42" s="206"/>
      <c r="G42" s="4"/>
      <c r="H42" s="136"/>
      <c r="I42" s="136"/>
      <c r="J42" s="136"/>
      <c r="K42" s="136"/>
      <c r="L42" s="136"/>
      <c r="M42" s="136"/>
      <c r="N42" s="31"/>
      <c r="O42" s="54" t="s">
        <v>109</v>
      </c>
      <c r="P42" s="54">
        <f>IF(C17="Fjernvarme",((D17*P41)+((D18+D20)*P40)),IF(C17="Elektricitet",(D17+D20)*P40,(D17+((D18+D20)*P40))))</f>
        <v>0</v>
      </c>
      <c r="Q42" s="54" t="s">
        <v>85</v>
      </c>
    </row>
    <row r="43" spans="1:20" x14ac:dyDescent="0.25">
      <c r="A43" s="4"/>
      <c r="B43" s="248"/>
      <c r="C43" s="248"/>
      <c r="D43" s="400"/>
      <c r="E43" s="400"/>
      <c r="F43" s="248"/>
      <c r="G43" s="4"/>
      <c r="H43" s="136"/>
      <c r="I43" s="136"/>
      <c r="J43" s="136"/>
      <c r="K43" s="136"/>
      <c r="L43" s="136"/>
      <c r="M43" s="136"/>
      <c r="N43" s="31"/>
      <c r="O43" s="54" t="s">
        <v>109</v>
      </c>
      <c r="P43" s="54">
        <f>IF(D17=0,1,P42)</f>
        <v>1</v>
      </c>
      <c r="Q43" s="54" t="s">
        <v>85</v>
      </c>
    </row>
    <row r="44" spans="1:20" x14ac:dyDescent="0.25">
      <c r="A44" s="276"/>
      <c r="B44" s="276"/>
      <c r="C44" s="276"/>
      <c r="D44" s="276"/>
      <c r="E44" s="276"/>
      <c r="F44" s="276"/>
      <c r="G44" s="276"/>
      <c r="H44" s="31"/>
      <c r="I44" s="31"/>
      <c r="J44" s="31"/>
      <c r="K44" s="31"/>
      <c r="L44" s="31"/>
      <c r="M44" s="31"/>
      <c r="N44" s="31"/>
    </row>
    <row r="45" spans="1:20" ht="20.100000000000001" customHeight="1" x14ac:dyDescent="0.25">
      <c r="H45" s="275"/>
      <c r="I45" s="275"/>
      <c r="J45" s="275"/>
      <c r="K45" s="275"/>
      <c r="L45" s="275"/>
      <c r="M45" s="275"/>
      <c r="N45" s="275"/>
      <c r="O45" s="392" t="s">
        <v>118</v>
      </c>
      <c r="P45" s="392"/>
      <c r="Q45" s="392"/>
      <c r="R45" s="392"/>
    </row>
    <row r="46" spans="1:20" ht="18" customHeight="1" x14ac:dyDescent="0.25">
      <c r="H46" s="275"/>
      <c r="I46" s="275"/>
      <c r="J46" s="275"/>
      <c r="K46" s="275"/>
      <c r="L46" s="275"/>
      <c r="M46" s="275"/>
      <c r="N46" s="275"/>
      <c r="Q46" s="54" t="s">
        <v>130</v>
      </c>
      <c r="R46" s="54" t="s">
        <v>131</v>
      </c>
      <c r="S46" s="54" t="s">
        <v>119</v>
      </c>
    </row>
    <row r="47" spans="1:20" ht="22.5" customHeight="1" x14ac:dyDescent="0.25">
      <c r="H47" s="275"/>
      <c r="I47" s="275"/>
      <c r="J47" s="275"/>
      <c r="K47" s="275"/>
      <c r="L47" s="275"/>
      <c r="M47" s="275"/>
      <c r="N47" s="275"/>
      <c r="P47" s="161"/>
      <c r="Q47" s="178"/>
      <c r="S47" s="178"/>
    </row>
    <row r="48" spans="1:20" ht="20.100000000000001" customHeight="1" x14ac:dyDescent="0.25">
      <c r="H48" s="275"/>
      <c r="I48" s="275"/>
      <c r="J48" s="275"/>
      <c r="K48" s="275"/>
      <c r="L48" s="275"/>
      <c r="M48" s="275"/>
      <c r="N48" s="275"/>
      <c r="P48" s="161"/>
      <c r="Q48" s="178"/>
      <c r="S48" s="178"/>
    </row>
    <row r="49" spans="15:19" ht="15.75" customHeight="1" x14ac:dyDescent="0.25">
      <c r="P49" s="161"/>
      <c r="Q49" s="178"/>
      <c r="S49" s="178"/>
    </row>
    <row r="50" spans="15:19" ht="22.5" customHeight="1" x14ac:dyDescent="0.25">
      <c r="P50" s="161"/>
      <c r="Q50" s="178"/>
      <c r="S50" s="178"/>
    </row>
    <row r="51" spans="15:19" ht="22.5" customHeight="1" x14ac:dyDescent="0.25">
      <c r="O51" s="179"/>
      <c r="P51" s="180"/>
      <c r="Q51" s="181"/>
      <c r="R51" s="179"/>
      <c r="S51" s="181"/>
    </row>
    <row r="52" spans="15:19" ht="22.5" customHeight="1" x14ac:dyDescent="0.25">
      <c r="O52" s="179"/>
      <c r="P52" s="180"/>
      <c r="Q52" s="181"/>
      <c r="R52" s="179"/>
      <c r="S52" s="181">
        <f>(D27/$Q$30)</f>
        <v>0</v>
      </c>
    </row>
    <row r="53" spans="15:19" ht="22.5" customHeight="1" x14ac:dyDescent="0.25">
      <c r="O53" s="179"/>
      <c r="P53" s="180"/>
      <c r="Q53" s="181"/>
      <c r="R53" s="179"/>
      <c r="S53" s="181"/>
    </row>
    <row r="54" spans="15:19" ht="22.5" customHeight="1" x14ac:dyDescent="0.25">
      <c r="O54" s="179"/>
      <c r="P54" s="180"/>
      <c r="Q54" s="181"/>
      <c r="R54" s="179"/>
      <c r="S54" s="181"/>
    </row>
    <row r="55" spans="15:19" ht="22.5" customHeight="1" x14ac:dyDescent="0.25">
      <c r="O55" s="179"/>
      <c r="P55" s="180"/>
      <c r="Q55" s="181"/>
      <c r="R55" s="179"/>
      <c r="S55" s="181">
        <f>(D27/$Q$30)</f>
        <v>0</v>
      </c>
    </row>
    <row r="56" spans="15:19" ht="22.5" customHeight="1" x14ac:dyDescent="0.25">
      <c r="O56" s="182"/>
      <c r="P56" s="182"/>
      <c r="Q56" s="183"/>
      <c r="R56" s="179"/>
      <c r="S56" s="183"/>
    </row>
    <row r="57" spans="15:19" x14ac:dyDescent="0.25">
      <c r="O57" s="54" t="str">
        <f>C27</f>
        <v>Belysning</v>
      </c>
      <c r="Q57" s="178">
        <f>S55</f>
        <v>0</v>
      </c>
      <c r="S57" s="178"/>
    </row>
    <row r="71" spans="15:19" x14ac:dyDescent="0.25">
      <c r="O71" s="277"/>
      <c r="P71" s="152"/>
      <c r="Q71" s="152"/>
      <c r="R71" s="152"/>
      <c r="S71" s="278"/>
    </row>
    <row r="72" spans="15:19" x14ac:dyDescent="0.25">
      <c r="O72" s="277"/>
      <c r="P72" s="152"/>
      <c r="Q72" s="152"/>
      <c r="R72" s="152"/>
      <c r="S72" s="279"/>
    </row>
    <row r="73" spans="15:19" x14ac:dyDescent="0.25">
      <c r="O73" s="277"/>
      <c r="P73" s="152"/>
      <c r="Q73" s="152"/>
      <c r="R73" s="152"/>
      <c r="S73" s="278"/>
    </row>
    <row r="74" spans="15:19" x14ac:dyDescent="0.25">
      <c r="O74" s="152"/>
      <c r="P74" s="152"/>
      <c r="Q74" s="152"/>
      <c r="R74" s="152"/>
      <c r="S74" s="278"/>
    </row>
    <row r="75" spans="15:19" x14ac:dyDescent="0.25">
      <c r="O75" s="152"/>
      <c r="P75" s="152"/>
      <c r="Q75" s="152"/>
      <c r="R75" s="152"/>
      <c r="S75" s="278"/>
    </row>
    <row r="76" spans="15:19" x14ac:dyDescent="0.25">
      <c r="O76" s="152"/>
      <c r="P76" s="152"/>
      <c r="Q76" s="152"/>
      <c r="R76" s="152"/>
      <c r="S76" s="278"/>
    </row>
    <row r="77" spans="15:19" x14ac:dyDescent="0.25">
      <c r="O77" s="152"/>
      <c r="P77" s="152"/>
      <c r="Q77" s="152"/>
      <c r="R77" s="152"/>
      <c r="S77" s="278"/>
    </row>
    <row r="78" spans="15:19" x14ac:dyDescent="0.25">
      <c r="O78" s="152"/>
      <c r="P78" s="152"/>
      <c r="Q78" s="152"/>
      <c r="R78" s="152"/>
      <c r="S78" s="278"/>
    </row>
    <row r="79" spans="15:19" x14ac:dyDescent="0.25">
      <c r="O79" s="152"/>
      <c r="P79" s="152"/>
      <c r="Q79" s="152"/>
      <c r="R79" s="152"/>
      <c r="S79" s="280"/>
    </row>
    <row r="80" spans="15:19" x14ac:dyDescent="0.25">
      <c r="O80" s="152"/>
      <c r="P80" s="152"/>
      <c r="Q80" s="152"/>
      <c r="R80" s="152"/>
      <c r="S80" s="280"/>
    </row>
    <row r="81" spans="15:19" x14ac:dyDescent="0.25">
      <c r="O81" s="152"/>
      <c r="P81" s="152"/>
      <c r="Q81" s="152"/>
      <c r="R81" s="152"/>
      <c r="S81" s="278"/>
    </row>
    <row r="82" spans="15:19" x14ac:dyDescent="0.25">
      <c r="O82" s="152"/>
      <c r="P82" s="152"/>
      <c r="Q82" s="152"/>
      <c r="R82" s="152"/>
      <c r="S82" s="281"/>
    </row>
    <row r="83" spans="15:19" x14ac:dyDescent="0.25">
      <c r="O83" s="152"/>
      <c r="P83" s="152"/>
      <c r="Q83" s="152"/>
      <c r="R83" s="282"/>
      <c r="S83" s="283"/>
    </row>
    <row r="84" spans="15:19" x14ac:dyDescent="0.25">
      <c r="O84" s="152"/>
      <c r="P84" s="152"/>
      <c r="Q84" s="152"/>
      <c r="R84" s="284"/>
      <c r="S84" s="285"/>
    </row>
    <row r="85" spans="15:19" x14ac:dyDescent="0.25">
      <c r="O85" s="152"/>
      <c r="P85" s="152"/>
      <c r="Q85" s="152"/>
      <c r="R85" s="286"/>
      <c r="S85" s="287"/>
    </row>
    <row r="86" spans="15:19" x14ac:dyDescent="0.25">
      <c r="O86" s="152"/>
      <c r="P86" s="152"/>
      <c r="Q86" s="152"/>
      <c r="R86" s="288"/>
      <c r="S86" s="289"/>
    </row>
    <row r="87" spans="15:19" x14ac:dyDescent="0.25">
      <c r="O87" s="152"/>
      <c r="P87" s="152"/>
      <c r="Q87" s="152"/>
      <c r="R87" s="286"/>
      <c r="S87" s="287"/>
    </row>
    <row r="88" spans="15:19" x14ac:dyDescent="0.25">
      <c r="O88" s="152"/>
      <c r="P88" s="152"/>
      <c r="Q88" s="152"/>
      <c r="R88" s="290"/>
      <c r="S88" s="289"/>
    </row>
    <row r="89" spans="15:19" x14ac:dyDescent="0.25">
      <c r="O89" s="152"/>
      <c r="P89" s="152"/>
      <c r="Q89" s="152"/>
      <c r="R89" s="287"/>
      <c r="S89" s="287"/>
    </row>
    <row r="90" spans="15:19" x14ac:dyDescent="0.25">
      <c r="O90" s="152"/>
      <c r="P90" s="152"/>
      <c r="Q90" s="152"/>
      <c r="R90" s="291"/>
      <c r="S90" s="289"/>
    </row>
    <row r="91" spans="15:19" x14ac:dyDescent="0.25">
      <c r="O91" s="152"/>
      <c r="P91" s="152"/>
      <c r="Q91" s="152"/>
      <c r="R91" s="292"/>
      <c r="S91" s="287"/>
    </row>
    <row r="92" spans="15:19" x14ac:dyDescent="0.25">
      <c r="O92" s="152"/>
      <c r="P92" s="152"/>
      <c r="Q92" s="152"/>
      <c r="R92" s="290"/>
      <c r="S92" s="289"/>
    </row>
    <row r="93" spans="15:19" x14ac:dyDescent="0.25">
      <c r="O93" s="152"/>
      <c r="P93" s="152"/>
      <c r="Q93" s="152"/>
      <c r="R93" s="292"/>
      <c r="S93" s="287"/>
    </row>
    <row r="94" spans="15:19" x14ac:dyDescent="0.25">
      <c r="O94" s="152"/>
      <c r="P94" s="152"/>
      <c r="Q94" s="152"/>
      <c r="R94" s="291"/>
      <c r="S94" s="289"/>
    </row>
    <row r="95" spans="15:19" x14ac:dyDescent="0.25">
      <c r="O95" s="152"/>
      <c r="P95" s="152"/>
      <c r="Q95" s="152"/>
      <c r="R95" s="292"/>
      <c r="S95" s="287"/>
    </row>
    <row r="96" spans="15:19" x14ac:dyDescent="0.25">
      <c r="O96" s="152"/>
      <c r="P96" s="152"/>
      <c r="Q96" s="152"/>
      <c r="R96" s="291"/>
      <c r="S96" s="289"/>
    </row>
    <row r="97" spans="15:19" x14ac:dyDescent="0.25">
      <c r="O97" s="152"/>
      <c r="P97" s="152"/>
      <c r="Q97" s="152"/>
      <c r="R97" s="286"/>
      <c r="S97" s="287"/>
    </row>
    <row r="98" spans="15:19" x14ac:dyDescent="0.25">
      <c r="O98" s="152"/>
      <c r="P98" s="152"/>
      <c r="Q98" s="152"/>
      <c r="R98" s="290"/>
      <c r="S98" s="289"/>
    </row>
    <row r="99" spans="15:19" x14ac:dyDescent="0.25">
      <c r="O99" s="152"/>
      <c r="P99" s="152"/>
      <c r="Q99" s="152"/>
      <c r="R99" s="292"/>
      <c r="S99" s="287"/>
    </row>
    <row r="100" spans="15:19" x14ac:dyDescent="0.25">
      <c r="O100" s="152"/>
      <c r="P100" s="152"/>
      <c r="Q100" s="152"/>
      <c r="R100" s="291"/>
      <c r="S100" s="289"/>
    </row>
    <row r="101" spans="15:19" x14ac:dyDescent="0.25">
      <c r="O101" s="152"/>
      <c r="P101" s="152"/>
      <c r="Q101" s="152"/>
      <c r="R101" s="292"/>
      <c r="S101" s="287"/>
    </row>
  </sheetData>
  <sheetProtection algorithmName="SHA-512" hashValue="nwJt9cd0WzosG/LrFyuj2I49EcSWUpvO/D3onwZDosSkgTx78H2LX82N5NGRDTINgcCabOcf448j/OUAbyDEhg==" saltValue="zu0r/GwPJXlbxSqhd+pfEw==" spinCount="100000" sheet="1" selectLockedCells="1"/>
  <mergeCells count="31">
    <mergeCell ref="D1:H1"/>
    <mergeCell ref="J3:M3"/>
    <mergeCell ref="D2:H2"/>
    <mergeCell ref="B1:C2"/>
    <mergeCell ref="C8:I8"/>
    <mergeCell ref="B5:L5"/>
    <mergeCell ref="C9:I9"/>
    <mergeCell ref="C10:I10"/>
    <mergeCell ref="D37:E37"/>
    <mergeCell ref="D39:E39"/>
    <mergeCell ref="D41:E41"/>
    <mergeCell ref="H27:M28"/>
    <mergeCell ref="H32:H36"/>
    <mergeCell ref="I32:M36"/>
    <mergeCell ref="I31:M31"/>
    <mergeCell ref="H16:M20"/>
    <mergeCell ref="H22:M24"/>
    <mergeCell ref="O45:R45"/>
    <mergeCell ref="O12:R12"/>
    <mergeCell ref="B14:E14"/>
    <mergeCell ref="O17:R17"/>
    <mergeCell ref="O19:R19"/>
    <mergeCell ref="O28:R28"/>
    <mergeCell ref="O31:R31"/>
    <mergeCell ref="D33:E33"/>
    <mergeCell ref="D32:E32"/>
    <mergeCell ref="O39:R39"/>
    <mergeCell ref="B12:E12"/>
    <mergeCell ref="D31:E31"/>
    <mergeCell ref="D43:E43"/>
    <mergeCell ref="D38:E38"/>
  </mergeCells>
  <conditionalFormatting sqref="D33">
    <cfRule type="expression" dxfId="54" priority="14">
      <formula>(D33="Du opfylder ikke krav")</formula>
    </cfRule>
  </conditionalFormatting>
  <conditionalFormatting sqref="I21:L21 J30:L30 H14:L14 H26:H27 H16 I15:L15">
    <cfRule type="iconSet" priority="179">
      <iconSet iconSet="3Symbols2">
        <cfvo type="percent" val="0"/>
        <cfvo type="percent" val="33"/>
        <cfvo type="percent" val="67"/>
      </iconSet>
    </cfRule>
  </conditionalFormatting>
  <conditionalFormatting sqref="C18:D18">
    <cfRule type="expression" dxfId="53" priority="11">
      <formula>$C$17="Elektricitet"</formula>
    </cfRule>
  </conditionalFormatting>
  <conditionalFormatting sqref="C24">
    <cfRule type="expression" dxfId="52" priority="10">
      <formula>$C$17="Elektricitet"</formula>
    </cfRule>
  </conditionalFormatting>
  <conditionalFormatting sqref="H48:N49 A44:G45">
    <cfRule type="expression" dxfId="51" priority="186">
      <formula>$R$60=1</formula>
    </cfRule>
  </conditionalFormatting>
  <conditionalFormatting sqref="H47:M47">
    <cfRule type="expression" dxfId="50" priority="187">
      <formula>$R$60=1</formula>
    </cfRule>
  </conditionalFormatting>
  <conditionalFormatting sqref="H15">
    <cfRule type="iconSet" priority="2">
      <iconSet iconSet="3Symbols2">
        <cfvo type="percent" val="0"/>
        <cfvo type="percent" val="33"/>
        <cfvo type="percent" val="67"/>
      </iconSet>
    </cfRule>
  </conditionalFormatting>
  <conditionalFormatting sqref="H21">
    <cfRule type="iconSet" priority="1">
      <iconSet iconSet="3Symbols2">
        <cfvo type="percent" val="0"/>
        <cfvo type="percent" val="33"/>
        <cfvo type="percent" val="67"/>
      </iconSet>
    </cfRule>
  </conditionalFormatting>
  <dataValidations count="1">
    <dataValidation type="list" allowBlank="1" showInputMessage="1" showErrorMessage="1" sqref="C17" xr:uid="{00000000-0002-0000-0300-000000000000}">
      <formula1>$O$32:$O$38</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7" id="{420E5E55-57F5-4041-963B-5DABAD467E7C}">
            <x14:iconSet iconSet="3Symbols2" custom="1">
              <x14:cfvo type="percent">
                <xm:f>0</xm:f>
              </x14:cfvo>
              <x14:cfvo type="num">
                <xm:f>-0.5</xm:f>
              </x14:cfvo>
              <x14:cfvo type="num">
                <xm:f>0.5</xm:f>
              </x14:cfvo>
              <x14:cfIcon iconSet="3Symbols2" iconId="0"/>
              <x14:cfIcon iconSet="3Symbols2" iconId="1"/>
              <x14:cfIcon iconSet="3Symbols2" iconId="2"/>
            </x14:iconSet>
          </x14:cfRule>
          <xm:sqref>F32:F34</xm:sqref>
        </x14:conditionalFormatting>
        <x14:conditionalFormatting xmlns:xm="http://schemas.microsoft.com/office/excel/2006/main">
          <x14:cfRule type="iconSet" priority="24" id="{F6254505-C060-43A8-A67C-83A9395EC438}">
            <x14:iconSet iconSet="3Symbols2" custom="1">
              <x14:cfvo type="percent">
                <xm:f>0</xm:f>
              </x14:cfvo>
              <x14:cfvo type="num">
                <xm:f>-1</xm:f>
              </x14:cfvo>
              <x14:cfvo type="num">
                <xm:f>2</xm:f>
              </x14:cfvo>
              <x14:cfIcon iconSet="3Symbols2" iconId="0"/>
              <x14:cfIcon iconSet="3Symbols2" iconId="1"/>
              <x14:cfIcon iconSet="3Symbols2" iconId="2"/>
            </x14:iconSet>
          </x14:cfRule>
          <xm:sqref>F12</xm:sqref>
        </x14:conditionalFormatting>
        <x14:conditionalFormatting xmlns:xm="http://schemas.microsoft.com/office/excel/2006/main">
          <x14:cfRule type="iconSet" priority="185" id="{9019933D-0D54-43D3-B5E1-ACDFB88D52DA}">
            <x14:iconSet iconSet="3Symbols2" custom="1">
              <x14:cfvo type="percent">
                <xm:f>0</xm:f>
              </x14:cfvo>
              <x14:cfvo type="num">
                <xm:f>-0.5</xm:f>
              </x14:cfvo>
              <x14:cfvo type="num">
                <xm:f>0.5</xm:f>
              </x14:cfvo>
              <x14:cfIcon iconSet="3Symbols2" iconId="0"/>
              <x14:cfIcon iconSet="3Symbols2" iconId="1"/>
              <x14:cfIcon iconSet="3Symbols2" iconId="2"/>
            </x14:iconSet>
          </x14:cfRule>
          <xm:sqref>L8:L10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Nøgletal!$B$2:$B$3</xm:f>
          </x14:formula1>
          <xm:sqref>J8:J10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3">
    <tabColor theme="5" tint="0.79998168889431442"/>
  </sheetPr>
  <dimension ref="A1:AD102"/>
  <sheetViews>
    <sheetView topLeftCell="A7" zoomScale="85" zoomScaleNormal="85" workbookViewId="0">
      <selection activeCell="D19" sqref="D19"/>
    </sheetView>
    <sheetView tabSelected="1" zoomScale="85" zoomScaleNormal="85" workbookViewId="1">
      <selection activeCell="D17" sqref="D17"/>
    </sheetView>
  </sheetViews>
  <sheetFormatPr defaultColWidth="9.140625" defaultRowHeight="15" x14ac:dyDescent="0.25"/>
  <cols>
    <col min="1" max="1" width="10.7109375" style="54" customWidth="1"/>
    <col min="2" max="2" width="9.7109375" style="54" customWidth="1"/>
    <col min="3" max="4" width="55.42578125" style="54" customWidth="1"/>
    <col min="5" max="5" width="55.42578125" style="54" bestFit="1" customWidth="1"/>
    <col min="6" max="6" width="9.7109375" style="54" customWidth="1"/>
    <col min="7" max="7" width="7.28515625" style="54" customWidth="1"/>
    <col min="8" max="8" width="21.140625" style="54" customWidth="1"/>
    <col min="9" max="9" width="34.7109375" style="54" customWidth="1"/>
    <col min="10" max="10" width="11.7109375" style="54" customWidth="1"/>
    <col min="11" max="11" width="1.7109375" style="54" customWidth="1"/>
    <col min="12" max="12" width="4.140625" style="54" customWidth="1"/>
    <col min="13" max="14" width="10.7109375" style="54" customWidth="1"/>
    <col min="15" max="15" width="21.85546875" style="299" hidden="1" customWidth="1"/>
    <col min="16" max="16" width="17" style="299" hidden="1" customWidth="1"/>
    <col min="17" max="17" width="24.140625" style="299" hidden="1" customWidth="1"/>
    <col min="18" max="18" width="27.5703125" style="299" hidden="1" customWidth="1"/>
    <col min="19" max="19" width="10.7109375" style="299" hidden="1" customWidth="1"/>
    <col min="20" max="22" width="9.140625" style="299" hidden="1" customWidth="1"/>
    <col min="23" max="23" width="87.28515625" style="299" hidden="1" customWidth="1"/>
    <col min="24" max="24" width="107.5703125" style="299" hidden="1" customWidth="1"/>
    <col min="25" max="25" width="34.7109375" style="299" hidden="1" customWidth="1"/>
    <col min="26" max="26" width="1.7109375" style="299" hidden="1" customWidth="1"/>
    <col min="27" max="27" width="4.140625" style="299" hidden="1" customWidth="1"/>
    <col min="28" max="28" width="10.7109375" style="299" hidden="1" customWidth="1"/>
    <col min="29" max="29" width="9.140625" style="299" hidden="1" customWidth="1"/>
    <col min="30" max="30" width="9.140625" style="54" hidden="1" customWidth="1"/>
    <col min="31" max="31" width="9.140625" style="54" customWidth="1"/>
    <col min="32" max="16384" width="9.140625" style="54"/>
  </cols>
  <sheetData>
    <row r="1" spans="1:28" ht="15" customHeight="1" x14ac:dyDescent="0.25">
      <c r="A1" s="14"/>
      <c r="B1" s="413"/>
      <c r="C1" s="413"/>
      <c r="D1" s="411" t="s">
        <v>166</v>
      </c>
      <c r="E1" s="411"/>
      <c r="F1" s="411"/>
      <c r="G1" s="411"/>
      <c r="H1" s="411"/>
      <c r="I1" s="3"/>
      <c r="J1" s="16"/>
      <c r="K1" s="3"/>
      <c r="L1" s="16"/>
      <c r="M1" s="31"/>
      <c r="N1" s="31"/>
    </row>
    <row r="2" spans="1:28" ht="15" customHeight="1" x14ac:dyDescent="0.25">
      <c r="A2" s="4"/>
      <c r="B2" s="413"/>
      <c r="C2" s="413"/>
      <c r="D2" s="411" t="s">
        <v>9</v>
      </c>
      <c r="E2" s="411"/>
      <c r="F2" s="411"/>
      <c r="G2" s="411"/>
      <c r="H2" s="411"/>
      <c r="I2" s="5"/>
      <c r="J2" s="5"/>
      <c r="K2" s="32"/>
      <c r="L2" s="5"/>
      <c r="M2" s="31"/>
      <c r="N2" s="31"/>
    </row>
    <row r="3" spans="1:28" ht="22.5" customHeight="1" x14ac:dyDescent="0.25">
      <c r="A3" s="18"/>
      <c r="B3" s="6" t="s">
        <v>115</v>
      </c>
      <c r="C3" s="33"/>
      <c r="D3" s="4"/>
      <c r="E3" s="4"/>
      <c r="F3" s="4"/>
      <c r="G3" s="4"/>
      <c r="H3" s="4"/>
      <c r="I3" s="4"/>
      <c r="J3" s="412" t="str">
        <f>Beskrivelse!N3</f>
        <v>Version 1: 15-07-2025</v>
      </c>
      <c r="K3" s="412"/>
      <c r="L3" s="412"/>
      <c r="M3" s="412"/>
      <c r="N3" s="235"/>
      <c r="O3" s="300"/>
      <c r="P3" s="300"/>
      <c r="X3" s="301"/>
    </row>
    <row r="4" spans="1:28" x14ac:dyDescent="0.25">
      <c r="A4" s="19"/>
      <c r="B4" s="19"/>
      <c r="C4" s="19"/>
      <c r="D4" s="19"/>
      <c r="E4" s="19"/>
      <c r="F4" s="19"/>
      <c r="G4" s="19"/>
      <c r="H4" s="19"/>
      <c r="I4" s="19"/>
      <c r="J4" s="19"/>
      <c r="K4" s="19"/>
      <c r="L4" s="19"/>
      <c r="M4" s="195"/>
      <c r="N4" s="195"/>
      <c r="P4" s="300"/>
    </row>
    <row r="5" spans="1:28" ht="20.100000000000001" customHeight="1" x14ac:dyDescent="0.25">
      <c r="A5" s="340"/>
      <c r="B5" s="417" t="s">
        <v>10</v>
      </c>
      <c r="C5" s="417"/>
      <c r="D5" s="417"/>
      <c r="E5" s="417"/>
      <c r="F5" s="417"/>
      <c r="G5" s="417"/>
      <c r="H5" s="417"/>
      <c r="I5" s="417"/>
      <c r="J5" s="417"/>
      <c r="K5" s="417"/>
      <c r="L5" s="417"/>
      <c r="M5" s="240"/>
      <c r="N5" s="240"/>
      <c r="P5" s="300"/>
      <c r="X5" s="421" t="s">
        <v>186</v>
      </c>
      <c r="Y5" s="421"/>
      <c r="Z5" s="421"/>
      <c r="AA5" s="421"/>
      <c r="AB5" s="421"/>
    </row>
    <row r="6" spans="1:28" ht="15" customHeight="1" x14ac:dyDescent="0.25">
      <c r="A6" s="4"/>
      <c r="B6" s="56"/>
      <c r="C6" s="56"/>
      <c r="D6" s="56"/>
      <c r="E6" s="56"/>
      <c r="F6" s="56"/>
      <c r="G6" s="56"/>
      <c r="H6" s="56"/>
      <c r="I6" s="56"/>
      <c r="J6" s="4"/>
      <c r="K6" s="4"/>
      <c r="L6" s="4"/>
      <c r="M6" s="31"/>
      <c r="N6" s="31"/>
      <c r="P6" s="302"/>
      <c r="X6" s="421"/>
      <c r="Y6" s="421"/>
      <c r="Z6" s="421"/>
      <c r="AA6" s="421"/>
      <c r="AB6" s="421"/>
    </row>
    <row r="7" spans="1:28" ht="20.100000000000001" customHeight="1" x14ac:dyDescent="0.25">
      <c r="A7" s="4"/>
      <c r="B7" s="6" t="s">
        <v>0</v>
      </c>
      <c r="C7" s="56"/>
      <c r="D7" s="56"/>
      <c r="E7" s="56"/>
      <c r="F7" s="56"/>
      <c r="G7" s="56"/>
      <c r="H7" s="56"/>
      <c r="I7" s="56"/>
      <c r="J7" s="34"/>
      <c r="K7" s="35"/>
      <c r="L7" s="35"/>
      <c r="M7" s="31"/>
      <c r="N7" s="31"/>
      <c r="X7" s="421"/>
      <c r="Y7" s="421"/>
      <c r="Z7" s="421"/>
      <c r="AA7" s="421"/>
      <c r="AB7" s="421"/>
    </row>
    <row r="8" spans="1:28" ht="20.100000000000001" customHeight="1" x14ac:dyDescent="0.25">
      <c r="A8" s="4"/>
      <c r="B8" s="36" t="s">
        <v>1</v>
      </c>
      <c r="C8" s="402" t="s">
        <v>69</v>
      </c>
      <c r="D8" s="402"/>
      <c r="E8" s="402"/>
      <c r="F8" s="402"/>
      <c r="G8" s="402"/>
      <c r="H8" s="402"/>
      <c r="I8" s="403"/>
      <c r="J8" s="298"/>
      <c r="K8" s="208" t="s">
        <v>2</v>
      </c>
      <c r="L8" s="29">
        <f>IF(J8="",0,IF(J8=K8,1,-20))</f>
        <v>0</v>
      </c>
      <c r="M8" s="136"/>
      <c r="N8" s="31"/>
      <c r="O8" s="301"/>
      <c r="V8" s="303"/>
      <c r="X8" s="304" t="s">
        <v>167</v>
      </c>
    </row>
    <row r="9" spans="1:28" ht="20.100000000000001" customHeight="1" x14ac:dyDescent="0.25">
      <c r="A9" s="4"/>
      <c r="B9" s="36" t="s">
        <v>1</v>
      </c>
      <c r="C9" s="402" t="s">
        <v>112</v>
      </c>
      <c r="D9" s="402"/>
      <c r="E9" s="402"/>
      <c r="F9" s="402"/>
      <c r="G9" s="402"/>
      <c r="H9" s="402"/>
      <c r="I9" s="403"/>
      <c r="J9" s="298"/>
      <c r="K9" s="208" t="s">
        <v>2</v>
      </c>
      <c r="L9" s="29">
        <f>IF(J9="",0,IF(J9=K9,1,-10))</f>
        <v>0</v>
      </c>
      <c r="M9" s="136"/>
      <c r="N9" s="31"/>
      <c r="O9" s="300"/>
      <c r="P9" s="300"/>
      <c r="X9" s="422"/>
      <c r="Y9" s="422"/>
      <c r="Z9" s="422"/>
      <c r="AA9" s="422"/>
      <c r="AB9" s="422"/>
    </row>
    <row r="10" spans="1:28" ht="9.9499999999999993" customHeight="1" x14ac:dyDescent="0.25">
      <c r="A10" s="4"/>
      <c r="B10" s="164"/>
      <c r="C10" s="165"/>
      <c r="D10" s="165"/>
      <c r="E10" s="165"/>
      <c r="F10" s="165"/>
      <c r="G10" s="165"/>
      <c r="H10" s="165"/>
      <c r="I10" s="165"/>
      <c r="J10" s="165"/>
      <c r="K10" s="166"/>
      <c r="L10" s="165"/>
      <c r="M10" s="31"/>
      <c r="N10" s="31"/>
      <c r="X10" s="422"/>
      <c r="Y10" s="422"/>
      <c r="Z10" s="422"/>
      <c r="AA10" s="422"/>
      <c r="AB10" s="422"/>
    </row>
    <row r="11" spans="1:28" ht="29.25" x14ac:dyDescent="0.25">
      <c r="A11" s="4"/>
      <c r="B11" s="398" t="str">
        <f>IF(AND(F11&gt;-1,F11&lt;2),"Spørgsmål om afgrænsning er ikke besvaret",IF(F11=2,"Projektet er omfattet af standardløsningen",IF(AND(F11&lt;-18,F11&gt;-31),"Projektet er IKKE omfattet af standardløsningen",IF(F11=-9,"Du bedes anvende ark ""Energimærke før september 2021"""))))</f>
        <v>Spørgsmål om afgrænsning er ikke besvaret</v>
      </c>
      <c r="C11" s="398"/>
      <c r="D11" s="398"/>
      <c r="E11" s="398"/>
      <c r="F11" s="30">
        <f>SUM(L8:L9)</f>
        <v>0</v>
      </c>
      <c r="G11" s="4"/>
      <c r="H11" s="4"/>
      <c r="I11" s="4"/>
      <c r="J11" s="4"/>
      <c r="K11" s="4"/>
      <c r="L11" s="4"/>
      <c r="M11" s="31"/>
      <c r="N11" s="31"/>
      <c r="O11" s="415" t="s">
        <v>74</v>
      </c>
      <c r="P11" s="415"/>
      <c r="Q11" s="415"/>
      <c r="R11" s="415"/>
      <c r="X11" s="422"/>
      <c r="Y11" s="422"/>
      <c r="Z11" s="422"/>
      <c r="AA11" s="422"/>
      <c r="AB11" s="422"/>
    </row>
    <row r="12" spans="1:28" ht="9.9499999999999993" customHeight="1" x14ac:dyDescent="0.25">
      <c r="A12" s="4"/>
      <c r="B12" s="163"/>
      <c r="C12" s="163"/>
      <c r="D12" s="163"/>
      <c r="E12" s="167"/>
      <c r="F12" s="30"/>
      <c r="G12" s="4"/>
      <c r="H12" s="4"/>
      <c r="I12" s="4"/>
      <c r="J12" s="4"/>
      <c r="K12" s="4"/>
      <c r="L12" s="4"/>
      <c r="M12" s="31"/>
      <c r="N12" s="31"/>
      <c r="O12" s="305"/>
      <c r="P12" s="305"/>
      <c r="Q12" s="305"/>
      <c r="R12" s="305"/>
      <c r="X12" s="422"/>
      <c r="Y12" s="422"/>
      <c r="Z12" s="422"/>
      <c r="AA12" s="422"/>
      <c r="AB12" s="422"/>
    </row>
    <row r="13" spans="1:28" ht="20.100000000000001" customHeight="1" x14ac:dyDescent="0.3">
      <c r="A13" s="4"/>
      <c r="B13" s="393" t="s">
        <v>4</v>
      </c>
      <c r="C13" s="393"/>
      <c r="D13" s="393"/>
      <c r="E13" s="393"/>
      <c r="F13" s="157"/>
      <c r="G13" s="4"/>
      <c r="H13" s="213" t="s">
        <v>126</v>
      </c>
      <c r="I13" s="40"/>
      <c r="J13" s="40"/>
      <c r="K13" s="40"/>
      <c r="L13" s="40"/>
      <c r="M13" s="31"/>
      <c r="N13" s="31"/>
      <c r="O13" s="299" t="s">
        <v>76</v>
      </c>
      <c r="P13" s="299" t="s">
        <v>77</v>
      </c>
      <c r="Q13" s="299" t="s">
        <v>72</v>
      </c>
      <c r="R13" s="299" t="s">
        <v>106</v>
      </c>
      <c r="S13" s="299" t="s">
        <v>75</v>
      </c>
      <c r="X13" s="422"/>
      <c r="Y13" s="422"/>
      <c r="Z13" s="422"/>
      <c r="AA13" s="422"/>
      <c r="AB13" s="422"/>
    </row>
    <row r="14" spans="1:28" ht="22.5" customHeight="1" x14ac:dyDescent="0.3">
      <c r="A14" s="4"/>
      <c r="B14" s="41">
        <v>1</v>
      </c>
      <c r="C14" s="49" t="s">
        <v>102</v>
      </c>
      <c r="D14" s="131"/>
      <c r="E14" s="131"/>
      <c r="F14" s="42"/>
      <c r="G14" s="4"/>
      <c r="H14" s="156" t="s">
        <v>188</v>
      </c>
      <c r="I14" s="154"/>
      <c r="J14" s="154"/>
      <c r="K14" s="154"/>
      <c r="L14" s="154"/>
      <c r="M14" s="136"/>
      <c r="N14" s="31"/>
      <c r="O14" s="306">
        <f>IF(R14=0,0,D16/R14)</f>
        <v>0</v>
      </c>
      <c r="P14" s="306">
        <f>IF(R14=0,0,D17/R14)</f>
        <v>0</v>
      </c>
      <c r="Q14" s="306"/>
      <c r="R14" s="307">
        <f>D16+D17</f>
        <v>0</v>
      </c>
      <c r="S14" s="308">
        <f>SUM(D16:D19)</f>
        <v>0</v>
      </c>
      <c r="X14" s="422"/>
      <c r="Y14" s="422"/>
      <c r="Z14" s="422"/>
      <c r="AA14" s="422"/>
      <c r="AB14" s="422"/>
    </row>
    <row r="15" spans="1:28" ht="22.5" customHeight="1" x14ac:dyDescent="0.25">
      <c r="A15" s="4"/>
      <c r="B15" s="41"/>
      <c r="C15" s="44" t="s">
        <v>129</v>
      </c>
      <c r="D15" s="44" t="s">
        <v>98</v>
      </c>
      <c r="E15" s="44" t="str">
        <f>IF(C16=O32,"Omregnet til energienhed [MWh]",IF(C16=O33,"Omregnet til energienhed [m³]",IF(C16=O34,"Omregnet til energienhed [Liter]",IF(C16=O35,"Omregnet til energienhed [ton]",IF(C16=O36,"Omregnet til energienhed [ton]",IF(C16=O37,"Omregnet til energienhed [ton]",IF(C16=O38,"Omregnet til energienhed [kWh]"," ")))))))</f>
        <v>Omregnet til energienhed [MWh]</v>
      </c>
      <c r="F15" s="147"/>
      <c r="G15" s="4"/>
      <c r="H15" s="370" t="s">
        <v>187</v>
      </c>
      <c r="I15" s="370"/>
      <c r="J15" s="370"/>
      <c r="K15" s="370"/>
      <c r="L15" s="370"/>
      <c r="M15" s="370"/>
      <c r="N15" s="31"/>
      <c r="O15" s="308">
        <f>D16</f>
        <v>0</v>
      </c>
      <c r="P15" s="308">
        <f>D17</f>
        <v>0</v>
      </c>
      <c r="Q15" s="308">
        <f>D19</f>
        <v>0</v>
      </c>
      <c r="X15" s="422"/>
      <c r="Y15" s="422"/>
      <c r="Z15" s="422"/>
      <c r="AA15" s="422"/>
      <c r="AB15" s="422"/>
    </row>
    <row r="16" spans="1:28" ht="22.5" customHeight="1" x14ac:dyDescent="0.25">
      <c r="A16" s="4"/>
      <c r="B16" s="41"/>
      <c r="C16" s="336" t="s">
        <v>79</v>
      </c>
      <c r="D16" s="149">
        <f>IF(C16=O32,E16*Q32,IF(C16=O33,E16*Q33,IF(C16=O34,E16*Q34,IF(C16=O35,E16*Q35,IF(C16=O36,E16*Q36,IF(C16=O37,E16*Q37,IF(C16=O38,E16*Q38)))))))</f>
        <v>0</v>
      </c>
      <c r="E16" s="337">
        <v>0</v>
      </c>
      <c r="F16" s="150"/>
      <c r="G16" s="145"/>
      <c r="H16" s="370"/>
      <c r="I16" s="370"/>
      <c r="J16" s="370"/>
      <c r="K16" s="370"/>
      <c r="L16" s="370"/>
      <c r="M16" s="370"/>
      <c r="N16" s="31"/>
      <c r="O16" s="415" t="s">
        <v>97</v>
      </c>
      <c r="P16" s="415"/>
      <c r="Q16" s="415"/>
      <c r="R16" s="415"/>
      <c r="X16" s="422"/>
      <c r="Y16" s="422"/>
      <c r="Z16" s="422"/>
      <c r="AA16" s="422"/>
      <c r="AB16" s="422"/>
    </row>
    <row r="17" spans="1:28" ht="22.5" customHeight="1" x14ac:dyDescent="0.25">
      <c r="A17" s="4"/>
      <c r="B17" s="68"/>
      <c r="C17" s="160" t="str">
        <f>IF(C16="Elektricitet"," ","Supplerende Elektricitet")</f>
        <v>Supplerende Elektricitet</v>
      </c>
      <c r="D17" s="338">
        <v>0</v>
      </c>
      <c r="E17" s="162"/>
      <c r="F17" s="42"/>
      <c r="G17" s="4"/>
      <c r="H17" s="370"/>
      <c r="I17" s="370"/>
      <c r="J17" s="370"/>
      <c r="K17" s="370"/>
      <c r="L17" s="370"/>
      <c r="M17" s="370"/>
      <c r="N17" s="31"/>
      <c r="O17" s="306">
        <f>IF(AND(E16=0,D16=0),1,D16/E16)</f>
        <v>1</v>
      </c>
      <c r="X17" s="422"/>
      <c r="Y17" s="422"/>
      <c r="Z17" s="422"/>
      <c r="AA17" s="422"/>
      <c r="AB17" s="422"/>
    </row>
    <row r="18" spans="1:28" ht="22.5" customHeight="1" x14ac:dyDescent="0.25">
      <c r="A18" s="4"/>
      <c r="B18" s="68"/>
      <c r="C18" s="44" t="s">
        <v>99</v>
      </c>
      <c r="D18" s="44" t="s">
        <v>116</v>
      </c>
      <c r="E18" s="44"/>
      <c r="F18" s="42"/>
      <c r="G18" s="4"/>
      <c r="H18" s="370"/>
      <c r="I18" s="370"/>
      <c r="J18" s="370"/>
      <c r="K18" s="370"/>
      <c r="L18" s="370"/>
      <c r="M18" s="370"/>
      <c r="N18" s="31"/>
      <c r="O18" s="415" t="s">
        <v>107</v>
      </c>
      <c r="P18" s="415"/>
      <c r="Q18" s="415"/>
      <c r="R18" s="415"/>
      <c r="X18" s="418" t="s">
        <v>187</v>
      </c>
      <c r="Y18" s="418"/>
      <c r="Z18" s="418"/>
      <c r="AA18" s="418"/>
      <c r="AB18" s="418"/>
    </row>
    <row r="19" spans="1:28" ht="22.5" customHeight="1" x14ac:dyDescent="0.25">
      <c r="A19" s="4"/>
      <c r="B19" s="68"/>
      <c r="C19" s="160" t="s">
        <v>72</v>
      </c>
      <c r="D19" s="338">
        <v>0</v>
      </c>
      <c r="E19" s="162"/>
      <c r="F19" s="42"/>
      <c r="G19" s="4"/>
      <c r="H19" s="370"/>
      <c r="I19" s="370"/>
      <c r="J19" s="370"/>
      <c r="K19" s="370"/>
      <c r="L19" s="370"/>
      <c r="M19" s="370"/>
      <c r="N19" s="31"/>
      <c r="X19" s="418"/>
      <c r="Y19" s="418"/>
      <c r="Z19" s="418"/>
      <c r="AA19" s="418"/>
      <c r="AB19" s="418"/>
    </row>
    <row r="20" spans="1:28" ht="22.5" customHeight="1" x14ac:dyDescent="0.25">
      <c r="A20" s="4"/>
      <c r="B20" s="68"/>
      <c r="C20" s="136"/>
      <c r="D20" s="136"/>
      <c r="E20" s="136"/>
      <c r="F20" s="42"/>
      <c r="G20" s="4"/>
      <c r="H20" s="297" t="s">
        <v>189</v>
      </c>
      <c r="I20" s="296"/>
      <c r="J20" s="296"/>
      <c r="K20" s="296"/>
      <c r="L20" s="296"/>
      <c r="M20" s="296"/>
      <c r="N20" s="31"/>
      <c r="Q20" s="309"/>
      <c r="X20" s="418"/>
      <c r="Y20" s="418"/>
      <c r="Z20" s="418"/>
      <c r="AA20" s="418"/>
      <c r="AB20" s="418"/>
    </row>
    <row r="21" spans="1:28" ht="22.5" customHeight="1" x14ac:dyDescent="0.25">
      <c r="A21" s="4"/>
      <c r="B21" s="41">
        <v>2</v>
      </c>
      <c r="C21" s="41" t="s">
        <v>135</v>
      </c>
      <c r="D21" s="131"/>
      <c r="E21" s="131"/>
      <c r="F21" s="42"/>
      <c r="G21" s="4"/>
      <c r="H21" s="424" t="s">
        <v>193</v>
      </c>
      <c r="I21" s="424"/>
      <c r="J21" s="424"/>
      <c r="K21" s="424"/>
      <c r="L21" s="424"/>
      <c r="M21" s="424"/>
      <c r="N21" s="31"/>
      <c r="X21" s="418"/>
      <c r="Y21" s="418"/>
      <c r="Z21" s="418"/>
      <c r="AA21" s="418"/>
      <c r="AB21" s="418"/>
    </row>
    <row r="22" spans="1:28" ht="22.5" customHeight="1" x14ac:dyDescent="0.25">
      <c r="A22" s="4"/>
      <c r="B22" s="41"/>
      <c r="C22" s="44" t="str">
        <f>IF(C16=O32,"Varmeforsyning [kr. pr. MWh]",IF(C16=O33,"Varmeforsyning [kr. pr. m³]",IF(C16=O34,"Varmeforsyning [kr. pr. Liter]",IF(C16=O35,"Varmeforsyning [kr. pr. ton]",IF(C16=O36,"Varmeforsyning [kr. pr. ton]",IF(C16=O37,"Varmeforsyning [kr. pr. ton]",IF(C16=O38,"Varmeforsyning [kr. pr. kWh]"," ")))))))</f>
        <v>Varmeforsyning [kr. pr. MWh]</v>
      </c>
      <c r="D22" s="44" t="s">
        <v>100</v>
      </c>
      <c r="E22" s="44" t="s">
        <v>101</v>
      </c>
      <c r="F22" s="42"/>
      <c r="G22" s="4"/>
      <c r="H22" s="424"/>
      <c r="I22" s="424"/>
      <c r="J22" s="424"/>
      <c r="K22" s="424"/>
      <c r="L22" s="424"/>
      <c r="M22" s="424"/>
      <c r="N22" s="31"/>
      <c r="X22" s="418"/>
      <c r="Y22" s="418"/>
      <c r="Z22" s="418"/>
      <c r="AA22" s="418"/>
      <c r="AB22" s="418"/>
    </row>
    <row r="23" spans="1:28" ht="22.5" customHeight="1" x14ac:dyDescent="0.25">
      <c r="A23" s="4"/>
      <c r="B23" s="41"/>
      <c r="C23" s="337">
        <v>0</v>
      </c>
      <c r="D23" s="337">
        <v>0</v>
      </c>
      <c r="E23" s="337">
        <v>0</v>
      </c>
      <c r="F23" s="42"/>
      <c r="G23" s="4"/>
      <c r="H23" s="424"/>
      <c r="I23" s="424"/>
      <c r="J23" s="424"/>
      <c r="K23" s="424"/>
      <c r="L23" s="424"/>
      <c r="M23" s="424"/>
      <c r="N23" s="31"/>
      <c r="O23" s="310"/>
      <c r="X23" s="418"/>
      <c r="Y23" s="418"/>
      <c r="Z23" s="418"/>
      <c r="AA23" s="418"/>
      <c r="AB23" s="418"/>
    </row>
    <row r="24" spans="1:28" ht="22.5" customHeight="1" x14ac:dyDescent="0.25">
      <c r="A24" s="4"/>
      <c r="B24" s="41"/>
      <c r="C24" s="49"/>
      <c r="D24" s="131"/>
      <c r="E24" s="131"/>
      <c r="F24" s="42"/>
      <c r="G24" s="4"/>
      <c r="H24" s="341"/>
      <c r="I24" s="341"/>
      <c r="J24" s="341"/>
      <c r="K24" s="341"/>
      <c r="L24" s="341"/>
      <c r="M24" s="341"/>
      <c r="N24" s="31"/>
      <c r="O24" s="311">
        <v>1</v>
      </c>
    </row>
    <row r="25" spans="1:28" ht="22.5" customHeight="1" x14ac:dyDescent="0.25">
      <c r="A25" s="4"/>
      <c r="B25" s="41">
        <v>3</v>
      </c>
      <c r="C25" s="49" t="s">
        <v>128</v>
      </c>
      <c r="D25" s="131" t="s">
        <v>70</v>
      </c>
      <c r="E25" s="131" t="s">
        <v>71</v>
      </c>
      <c r="F25" s="42"/>
      <c r="G25" s="4"/>
      <c r="H25" s="136"/>
      <c r="I25" s="136"/>
      <c r="J25" s="136"/>
      <c r="K25" s="136"/>
      <c r="L25" s="136"/>
      <c r="M25" s="136"/>
      <c r="N25" s="31"/>
      <c r="W25" s="312" t="s">
        <v>136</v>
      </c>
      <c r="X25" s="313"/>
      <c r="Y25" s="314"/>
      <c r="Z25" s="315"/>
      <c r="AA25" s="315"/>
    </row>
    <row r="26" spans="1:28" ht="22.5" customHeight="1" x14ac:dyDescent="0.25">
      <c r="A26" s="4"/>
      <c r="B26" s="68"/>
      <c r="C26" s="68" t="s">
        <v>119</v>
      </c>
      <c r="D26" s="338">
        <v>0</v>
      </c>
      <c r="E26" s="149">
        <f>(D26/$Q$29)*P40</f>
        <v>0</v>
      </c>
      <c r="F26" s="55"/>
      <c r="G26" s="47"/>
      <c r="H26" s="136"/>
      <c r="I26" s="136"/>
      <c r="J26" s="136"/>
      <c r="K26" s="136"/>
      <c r="L26" s="136"/>
      <c r="M26" s="136"/>
      <c r="N26" s="31"/>
      <c r="W26" s="316" t="s">
        <v>125</v>
      </c>
      <c r="X26" s="316" t="s">
        <v>124</v>
      </c>
      <c r="Y26" s="313"/>
      <c r="Z26" s="315"/>
      <c r="AA26" s="315"/>
    </row>
    <row r="27" spans="1:28" ht="22.5" customHeight="1" x14ac:dyDescent="0.3">
      <c r="A27" s="4"/>
      <c r="B27" s="44"/>
      <c r="C27" s="68"/>
      <c r="D27" s="142"/>
      <c r="E27" s="153"/>
      <c r="F27" s="45"/>
      <c r="G27" s="47"/>
      <c r="H27" s="156"/>
      <c r="I27" s="154"/>
      <c r="J27" s="199"/>
      <c r="K27" s="199"/>
      <c r="L27" s="154"/>
      <c r="M27" s="136"/>
      <c r="N27" s="31"/>
      <c r="O27" s="415" t="s">
        <v>96</v>
      </c>
      <c r="P27" s="415"/>
      <c r="Q27" s="415"/>
      <c r="R27" s="415"/>
      <c r="W27" s="317" t="s">
        <v>121</v>
      </c>
      <c r="X27" s="318" t="s">
        <v>132</v>
      </c>
      <c r="Y27" s="313"/>
      <c r="Z27" s="315"/>
      <c r="AA27" s="315"/>
    </row>
    <row r="28" spans="1:28" ht="22.5" customHeight="1" x14ac:dyDescent="0.3">
      <c r="A28" s="4"/>
      <c r="B28" s="31"/>
      <c r="C28" s="31"/>
      <c r="D28" s="31"/>
      <c r="E28" s="31"/>
      <c r="F28" s="31"/>
      <c r="G28" s="4"/>
      <c r="H28" s="344"/>
      <c r="I28" s="345"/>
      <c r="J28" s="200"/>
      <c r="K28" s="200"/>
      <c r="L28" s="346"/>
      <c r="M28" s="347"/>
      <c r="N28" s="31"/>
      <c r="O28" s="319">
        <f>C23</f>
        <v>0</v>
      </c>
      <c r="P28" s="319">
        <f>D23</f>
        <v>0</v>
      </c>
      <c r="Q28" s="319">
        <f>E23</f>
        <v>0</v>
      </c>
      <c r="W28" s="317" t="s">
        <v>103</v>
      </c>
      <c r="X28" s="318" t="s">
        <v>132</v>
      </c>
      <c r="Y28" s="313"/>
      <c r="Z28" s="315"/>
      <c r="AA28" s="315"/>
    </row>
    <row r="29" spans="1:28" ht="22.5" customHeight="1" x14ac:dyDescent="0.25">
      <c r="A29" s="4"/>
      <c r="B29" s="221" t="s">
        <v>73</v>
      </c>
      <c r="C29" s="230"/>
      <c r="D29" s="231"/>
      <c r="E29" s="167"/>
      <c r="F29" s="232"/>
      <c r="G29" s="4"/>
      <c r="H29" s="202"/>
      <c r="I29" s="423"/>
      <c r="J29" s="423"/>
      <c r="K29" s="423"/>
      <c r="L29" s="423"/>
      <c r="M29" s="423"/>
      <c r="N29" s="31"/>
      <c r="O29" s="299">
        <f>IF(OR(O28=0,C16="Elektricitet"),1,O28)</f>
        <v>1</v>
      </c>
      <c r="P29" s="299">
        <f t="shared" ref="P29:Q29" si="0">IF(P28=0,1,P28)</f>
        <v>1</v>
      </c>
      <c r="Q29" s="299">
        <f t="shared" si="0"/>
        <v>1</v>
      </c>
      <c r="W29" s="317" t="s">
        <v>122</v>
      </c>
      <c r="X29" s="318" t="s">
        <v>133</v>
      </c>
      <c r="Y29" s="313"/>
      <c r="Z29" s="315"/>
      <c r="AA29" s="315"/>
    </row>
    <row r="30" spans="1:28" ht="22.5" customHeight="1" x14ac:dyDescent="0.25">
      <c r="A30" s="4"/>
      <c r="B30" s="49"/>
      <c r="C30" s="51"/>
      <c r="D30" s="399" t="s">
        <v>78</v>
      </c>
      <c r="E30" s="399"/>
      <c r="F30" s="50"/>
      <c r="G30" s="4"/>
      <c r="H30" s="420"/>
      <c r="I30" s="419"/>
      <c r="J30" s="419"/>
      <c r="K30" s="419"/>
      <c r="L30" s="419"/>
      <c r="M30" s="419"/>
      <c r="N30" s="31"/>
      <c r="W30" s="317" t="s">
        <v>104</v>
      </c>
      <c r="X30" s="318" t="s">
        <v>132</v>
      </c>
      <c r="Y30" s="313"/>
      <c r="Z30" s="315"/>
      <c r="AA30" s="315"/>
    </row>
    <row r="31" spans="1:28" ht="22.5" customHeight="1" x14ac:dyDescent="0.25">
      <c r="A31" s="4"/>
      <c r="B31" s="49"/>
      <c r="C31" s="151"/>
      <c r="D31" s="396">
        <f>IF($E$26/$P$43&gt;1,1,$E$26/$P$43)</f>
        <v>0</v>
      </c>
      <c r="E31" s="397"/>
      <c r="F31" s="143"/>
      <c r="G31" s="4"/>
      <c r="H31" s="420"/>
      <c r="I31" s="419"/>
      <c r="J31" s="419"/>
      <c r="K31" s="419"/>
      <c r="L31" s="419"/>
      <c r="M31" s="419"/>
      <c r="N31" s="31"/>
      <c r="O31" s="415" t="s">
        <v>91</v>
      </c>
      <c r="P31" s="415"/>
      <c r="Q31" s="415"/>
      <c r="R31" s="415"/>
      <c r="W31" s="317" t="s">
        <v>119</v>
      </c>
      <c r="X31" s="320" t="s">
        <v>194</v>
      </c>
      <c r="Y31" s="313"/>
      <c r="Z31" s="315"/>
      <c r="AA31" s="315"/>
    </row>
    <row r="32" spans="1:28" ht="22.5" customHeight="1" x14ac:dyDescent="0.25">
      <c r="A32" s="4"/>
      <c r="B32" s="49"/>
      <c r="C32" s="151"/>
      <c r="D32" s="394" t="str">
        <f>IF(OR(AND(O24&gt;1,D31&gt;0.2),AND(O24=1,D31&gt;0.1)),"Du opfylder krav",IF(D31=1,"Fejl","Du opfylder ikke krav"))</f>
        <v>Du opfylder ikke krav</v>
      </c>
      <c r="E32" s="395"/>
      <c r="F32" s="143"/>
      <c r="G32" s="4"/>
      <c r="H32" s="420"/>
      <c r="I32" s="419"/>
      <c r="J32" s="419"/>
      <c r="K32" s="419"/>
      <c r="L32" s="419"/>
      <c r="M32" s="419"/>
      <c r="N32" s="31"/>
      <c r="O32" s="299" t="s">
        <v>79</v>
      </c>
      <c r="P32" s="299" t="s">
        <v>80</v>
      </c>
      <c r="Q32" s="299">
        <v>1000</v>
      </c>
      <c r="R32" s="299" t="s">
        <v>82</v>
      </c>
    </row>
    <row r="33" spans="1:19" ht="22.5" customHeight="1" x14ac:dyDescent="0.25">
      <c r="A33" s="4"/>
      <c r="B33" s="49"/>
      <c r="C33" s="51"/>
      <c r="D33" s="52"/>
      <c r="E33" s="144"/>
      <c r="F33" s="143"/>
      <c r="G33" s="4"/>
      <c r="H33" s="420"/>
      <c r="I33" s="419"/>
      <c r="J33" s="419"/>
      <c r="K33" s="419"/>
      <c r="L33" s="419"/>
      <c r="M33" s="419"/>
      <c r="N33" s="31"/>
      <c r="O33" s="299" t="s">
        <v>8</v>
      </c>
      <c r="P33" s="299" t="s">
        <v>81</v>
      </c>
      <c r="Q33" s="299">
        <v>11</v>
      </c>
      <c r="R33" s="299" t="s">
        <v>83</v>
      </c>
    </row>
    <row r="34" spans="1:19" ht="20.100000000000001" customHeight="1" x14ac:dyDescent="0.25">
      <c r="A34" s="4"/>
      <c r="B34" s="39"/>
      <c r="C34" s="39"/>
      <c r="D34" s="39"/>
      <c r="E34" s="39"/>
      <c r="F34" s="39"/>
      <c r="G34" s="53"/>
      <c r="H34" s="420"/>
      <c r="I34" s="419"/>
      <c r="J34" s="419"/>
      <c r="K34" s="419"/>
      <c r="L34" s="419"/>
      <c r="M34" s="419"/>
      <c r="N34" s="31"/>
      <c r="O34" s="299" t="s">
        <v>92</v>
      </c>
      <c r="P34" s="299" t="s">
        <v>84</v>
      </c>
      <c r="Q34" s="299">
        <v>10.1</v>
      </c>
      <c r="R34" s="299" t="s">
        <v>89</v>
      </c>
    </row>
    <row r="35" spans="1:19" ht="22.5" customHeight="1" x14ac:dyDescent="0.25">
      <c r="A35" s="4"/>
      <c r="B35" s="229" t="s">
        <v>5</v>
      </c>
      <c r="C35" s="4"/>
      <c r="D35" s="18"/>
      <c r="E35" s="18"/>
      <c r="F35" s="31"/>
      <c r="G35" s="53"/>
      <c r="H35" s="136"/>
      <c r="I35" s="136"/>
      <c r="J35" s="136"/>
      <c r="K35" s="136"/>
      <c r="L35" s="136"/>
      <c r="M35" s="136"/>
      <c r="N35" s="31"/>
      <c r="O35" s="299" t="s">
        <v>93</v>
      </c>
      <c r="P35" s="299" t="s">
        <v>87</v>
      </c>
      <c r="Q35" s="299">
        <v>4860</v>
      </c>
      <c r="R35" s="299" t="s">
        <v>90</v>
      </c>
    </row>
    <row r="36" spans="1:19" ht="22.5" customHeight="1" x14ac:dyDescent="0.25">
      <c r="A36" s="4"/>
      <c r="B36" s="228" t="s">
        <v>172</v>
      </c>
      <c r="C36" s="228"/>
      <c r="D36" s="404" t="s">
        <v>95</v>
      </c>
      <c r="E36" s="404"/>
      <c r="F36" s="41"/>
      <c r="G36" s="53"/>
      <c r="H36" s="136"/>
      <c r="I36" s="136"/>
      <c r="J36" s="136"/>
      <c r="K36" s="136"/>
      <c r="L36" s="136"/>
      <c r="M36" s="136"/>
      <c r="N36" s="31"/>
      <c r="O36" s="299" t="s">
        <v>94</v>
      </c>
      <c r="P36" s="299" t="s">
        <v>87</v>
      </c>
      <c r="Q36" s="299">
        <v>2600</v>
      </c>
      <c r="R36" s="299" t="s">
        <v>90</v>
      </c>
    </row>
    <row r="37" spans="1:19" ht="22.5" customHeight="1" x14ac:dyDescent="0.25">
      <c r="A37" s="4"/>
      <c r="B37" s="220" t="s">
        <v>13</v>
      </c>
      <c r="C37" s="220"/>
      <c r="D37" s="401" t="str">
        <f>IF(OR((S51/1000)&gt;(S14/1000),D32="Du opfylder ikke krav",S51=0,Q15&lt;S51),"-",$Q$15/1000)</f>
        <v>-</v>
      </c>
      <c r="E37" s="401"/>
      <c r="F37" s="105" t="s">
        <v>6</v>
      </c>
      <c r="G37" s="53"/>
      <c r="H37" s="136"/>
      <c r="I37" s="136"/>
      <c r="J37" s="136"/>
      <c r="K37" s="136"/>
      <c r="L37" s="136"/>
      <c r="M37" s="136"/>
      <c r="N37" s="31"/>
      <c r="O37" s="299" t="s">
        <v>88</v>
      </c>
      <c r="P37" s="299" t="s">
        <v>87</v>
      </c>
      <c r="Q37" s="299">
        <v>4030</v>
      </c>
      <c r="R37" s="299" t="s">
        <v>90</v>
      </c>
    </row>
    <row r="38" spans="1:19" ht="22.5" customHeight="1" x14ac:dyDescent="0.25">
      <c r="A38" s="4"/>
      <c r="B38" s="220" t="s">
        <v>11</v>
      </c>
      <c r="C38" s="220"/>
      <c r="D38" s="401" t="str">
        <f>IF(OR(D40="-",D37="-",Q15&lt;S51),"-",D37-D40)</f>
        <v>-</v>
      </c>
      <c r="E38" s="401"/>
      <c r="F38" s="105" t="s">
        <v>6</v>
      </c>
      <c r="G38" s="4"/>
      <c r="H38" s="136"/>
      <c r="I38" s="136"/>
      <c r="J38" s="136"/>
      <c r="K38" s="136"/>
      <c r="L38" s="136"/>
      <c r="M38" s="136"/>
      <c r="N38" s="31"/>
      <c r="O38" s="299" t="s">
        <v>95</v>
      </c>
      <c r="P38" s="299" t="s">
        <v>85</v>
      </c>
      <c r="Q38" s="299">
        <v>1</v>
      </c>
      <c r="R38" s="299" t="s">
        <v>86</v>
      </c>
    </row>
    <row r="39" spans="1:19" ht="22.5" customHeight="1" thickBot="1" x14ac:dyDescent="0.3">
      <c r="A39" s="4"/>
      <c r="B39" s="225"/>
      <c r="C39" s="225"/>
      <c r="D39" s="105"/>
      <c r="E39" s="233"/>
      <c r="F39" s="105"/>
      <c r="G39" s="4"/>
      <c r="H39" s="136"/>
      <c r="I39" s="136"/>
      <c r="J39" s="136"/>
      <c r="K39" s="136"/>
      <c r="L39" s="136"/>
      <c r="M39" s="136"/>
      <c r="N39" s="31"/>
      <c r="O39" s="415" t="s">
        <v>108</v>
      </c>
      <c r="P39" s="415"/>
      <c r="Q39" s="415"/>
      <c r="R39" s="415"/>
    </row>
    <row r="40" spans="1:19" ht="20.100000000000001" customHeight="1" thickBot="1" x14ac:dyDescent="0.3">
      <c r="A40" s="4"/>
      <c r="B40" s="222" t="s">
        <v>7</v>
      </c>
      <c r="C40" s="223"/>
      <c r="D40" s="405" t="str">
        <f>IF(OR((S51/1000)&gt;(S14/1000),D32="Du opfylder ikke krav",S51=0,Q15&lt;S51),"-",S51/1000)</f>
        <v>-</v>
      </c>
      <c r="E40" s="405"/>
      <c r="F40" s="245" t="s">
        <v>6</v>
      </c>
      <c r="G40" s="4"/>
      <c r="H40" s="136"/>
      <c r="I40" s="136"/>
      <c r="J40" s="136"/>
      <c r="K40" s="136"/>
      <c r="L40" s="136"/>
      <c r="M40" s="136"/>
      <c r="N40" s="31"/>
      <c r="O40" s="299" t="s">
        <v>105</v>
      </c>
      <c r="P40" s="299">
        <v>1.9</v>
      </c>
    </row>
    <row r="41" spans="1:19" ht="20.100000000000001" customHeight="1" x14ac:dyDescent="0.25">
      <c r="A41" s="4"/>
      <c r="B41" s="224"/>
      <c r="C41" s="224"/>
      <c r="D41" s="224"/>
      <c r="E41" s="224"/>
      <c r="F41" s="246"/>
      <c r="G41" s="4"/>
      <c r="H41" s="136"/>
      <c r="I41" s="136"/>
      <c r="J41" s="136"/>
      <c r="K41" s="136"/>
      <c r="L41" s="136"/>
      <c r="M41" s="136"/>
      <c r="N41" s="31"/>
      <c r="O41" s="299" t="s">
        <v>79</v>
      </c>
      <c r="P41" s="299">
        <v>0.85</v>
      </c>
    </row>
    <row r="42" spans="1:19" x14ac:dyDescent="0.25">
      <c r="A42" s="4"/>
      <c r="B42" s="249"/>
      <c r="C42" s="249"/>
      <c r="D42" s="416"/>
      <c r="E42" s="416"/>
      <c r="F42" s="250"/>
      <c r="G42" s="4"/>
      <c r="H42" s="31"/>
      <c r="I42" s="31"/>
      <c r="J42" s="31"/>
      <c r="K42" s="31"/>
      <c r="L42" s="31"/>
      <c r="M42" s="31"/>
      <c r="N42" s="31"/>
      <c r="O42" s="299" t="s">
        <v>109</v>
      </c>
      <c r="P42" s="299">
        <f>IF(C16="Fjernvarme",((D16*P41)+((D17+D19)*P40)),IF(C16="Elektricitet",(D16+D19)*P40,(D16+((D17+D19)*P40))))</f>
        <v>0</v>
      </c>
      <c r="Q42" s="299" t="s">
        <v>85</v>
      </c>
    </row>
    <row r="43" spans="1:19" x14ac:dyDescent="0.25">
      <c r="O43" s="299" t="s">
        <v>109</v>
      </c>
      <c r="P43" s="299">
        <f>IF(D16=0,1,P42)</f>
        <v>1</v>
      </c>
      <c r="Q43" s="299" t="s">
        <v>85</v>
      </c>
    </row>
    <row r="45" spans="1:19" ht="20.100000000000001" customHeight="1" x14ac:dyDescent="0.25">
      <c r="O45" s="415" t="s">
        <v>118</v>
      </c>
      <c r="P45" s="415"/>
      <c r="Q45" s="415"/>
      <c r="R45" s="415"/>
    </row>
    <row r="46" spans="1:19" ht="22.5" customHeight="1" x14ac:dyDescent="0.25">
      <c r="Q46" s="299" t="s">
        <v>130</v>
      </c>
      <c r="R46" s="299" t="s">
        <v>131</v>
      </c>
      <c r="S46" s="299" t="s">
        <v>119</v>
      </c>
    </row>
    <row r="47" spans="1:19" ht="20.100000000000001" customHeight="1" x14ac:dyDescent="0.25">
      <c r="Q47" s="321"/>
      <c r="S47" s="321"/>
    </row>
    <row r="48" spans="1:19" ht="22.5" customHeight="1" x14ac:dyDescent="0.25">
      <c r="Q48" s="321"/>
      <c r="S48" s="321"/>
    </row>
    <row r="49" spans="15:19" ht="22.5" customHeight="1" x14ac:dyDescent="0.25">
      <c r="Q49" s="321"/>
      <c r="S49" s="321"/>
    </row>
    <row r="50" spans="15:19" ht="22.5" customHeight="1" x14ac:dyDescent="0.25">
      <c r="Q50" s="321"/>
      <c r="R50" s="322"/>
      <c r="S50" s="321"/>
    </row>
    <row r="51" spans="15:19" ht="22.5" customHeight="1" x14ac:dyDescent="0.25">
      <c r="O51" s="323"/>
      <c r="P51" s="323"/>
      <c r="Q51" s="324"/>
      <c r="R51" s="322"/>
      <c r="S51" s="324">
        <f>(D26/$Q$29)</f>
        <v>0</v>
      </c>
    </row>
    <row r="52" spans="15:19" ht="22.5" customHeight="1" x14ac:dyDescent="0.25">
      <c r="O52" s="323"/>
      <c r="P52" s="323"/>
      <c r="Q52" s="324"/>
      <c r="R52" s="322"/>
      <c r="S52" s="324"/>
    </row>
    <row r="53" spans="15:19" ht="22.5" customHeight="1" x14ac:dyDescent="0.25">
      <c r="O53" s="299" t="str">
        <f>C26</f>
        <v>Belysning</v>
      </c>
      <c r="Q53" s="321" t="e">
        <f>(D26/$Q$28)</f>
        <v>#DIV/0!</v>
      </c>
      <c r="S53" s="321"/>
    </row>
    <row r="54" spans="15:19" ht="22.5" customHeight="1" x14ac:dyDescent="0.25"/>
    <row r="55" spans="15:19" ht="22.5" customHeight="1" x14ac:dyDescent="0.25"/>
    <row r="59" spans="15:19" x14ac:dyDescent="0.25">
      <c r="O59" s="310"/>
      <c r="P59" s="310"/>
      <c r="Q59" s="310"/>
      <c r="R59" s="310"/>
      <c r="S59" s="310"/>
    </row>
    <row r="60" spans="15:19" x14ac:dyDescent="0.25">
      <c r="O60" s="310"/>
      <c r="P60" s="310"/>
      <c r="Q60" s="310"/>
      <c r="R60" s="310"/>
      <c r="S60" s="310"/>
    </row>
    <row r="61" spans="15:19" x14ac:dyDescent="0.25">
      <c r="O61" s="310"/>
      <c r="P61" s="310"/>
      <c r="Q61" s="310"/>
      <c r="R61" s="310"/>
      <c r="S61" s="310"/>
    </row>
    <row r="62" spans="15:19" x14ac:dyDescent="0.25">
      <c r="O62" s="310"/>
      <c r="P62" s="310"/>
      <c r="Q62" s="310"/>
      <c r="R62" s="310"/>
      <c r="S62" s="310"/>
    </row>
    <row r="63" spans="15:19" x14ac:dyDescent="0.25">
      <c r="O63" s="310"/>
      <c r="P63" s="310"/>
      <c r="Q63" s="310"/>
      <c r="R63" s="310"/>
      <c r="S63" s="310"/>
    </row>
    <row r="64" spans="15:19" x14ac:dyDescent="0.25">
      <c r="O64" s="310"/>
      <c r="P64" s="310"/>
      <c r="Q64" s="310"/>
      <c r="R64" s="310"/>
      <c r="S64" s="310"/>
    </row>
    <row r="65" spans="15:19" x14ac:dyDescent="0.25">
      <c r="O65" s="310"/>
      <c r="P65" s="310"/>
      <c r="Q65" s="310"/>
      <c r="R65" s="310"/>
      <c r="S65" s="310"/>
    </row>
    <row r="66" spans="15:19" x14ac:dyDescent="0.25">
      <c r="O66" s="310"/>
      <c r="P66" s="310"/>
      <c r="Q66" s="310"/>
      <c r="R66" s="310"/>
      <c r="S66" s="310"/>
    </row>
    <row r="67" spans="15:19" x14ac:dyDescent="0.25">
      <c r="O67" s="310"/>
      <c r="P67" s="310"/>
      <c r="Q67" s="310"/>
      <c r="R67" s="310"/>
      <c r="S67" s="310"/>
    </row>
    <row r="68" spans="15:19" x14ac:dyDescent="0.25">
      <c r="O68" s="310"/>
      <c r="P68" s="310"/>
      <c r="Q68" s="310"/>
      <c r="R68" s="310"/>
      <c r="S68" s="310"/>
    </row>
    <row r="69" spans="15:19" x14ac:dyDescent="0.25">
      <c r="O69" s="310"/>
      <c r="P69" s="310"/>
      <c r="Q69" s="310"/>
      <c r="R69" s="310"/>
      <c r="S69" s="310"/>
    </row>
    <row r="70" spans="15:19" x14ac:dyDescent="0.25">
      <c r="O70" s="310"/>
      <c r="P70" s="310"/>
      <c r="Q70" s="310"/>
      <c r="R70" s="310"/>
      <c r="S70" s="310"/>
    </row>
    <row r="71" spans="15:19" x14ac:dyDescent="0.25">
      <c r="O71" s="310"/>
      <c r="P71" s="310"/>
      <c r="Q71" s="310"/>
      <c r="R71" s="310"/>
      <c r="S71" s="310"/>
    </row>
    <row r="72" spans="15:19" x14ac:dyDescent="0.25">
      <c r="O72" s="310"/>
      <c r="P72" s="310"/>
      <c r="Q72" s="310"/>
      <c r="R72" s="310"/>
      <c r="S72" s="310"/>
    </row>
    <row r="73" spans="15:19" x14ac:dyDescent="0.25">
      <c r="O73" s="310"/>
      <c r="P73" s="310"/>
      <c r="Q73" s="310"/>
      <c r="R73" s="310"/>
      <c r="S73" s="310"/>
    </row>
    <row r="74" spans="15:19" x14ac:dyDescent="0.25">
      <c r="O74" s="310"/>
      <c r="P74" s="310"/>
      <c r="Q74" s="310"/>
      <c r="R74" s="310"/>
      <c r="S74" s="310"/>
    </row>
    <row r="75" spans="15:19" x14ac:dyDescent="0.25">
      <c r="O75" s="310"/>
      <c r="P75" s="310"/>
      <c r="Q75" s="310"/>
      <c r="R75" s="310"/>
      <c r="S75" s="310"/>
    </row>
    <row r="76" spans="15:19" x14ac:dyDescent="0.25">
      <c r="O76" s="310"/>
      <c r="P76" s="310"/>
      <c r="Q76" s="310"/>
      <c r="R76" s="310"/>
      <c r="S76" s="310"/>
    </row>
    <row r="77" spans="15:19" x14ac:dyDescent="0.25">
      <c r="O77" s="310"/>
      <c r="P77" s="310"/>
      <c r="Q77" s="310"/>
      <c r="R77" s="310"/>
      <c r="S77" s="310"/>
    </row>
    <row r="78" spans="15:19" x14ac:dyDescent="0.25">
      <c r="O78" s="310"/>
      <c r="P78" s="310"/>
      <c r="Q78" s="310"/>
      <c r="R78" s="310"/>
      <c r="S78" s="325"/>
    </row>
    <row r="79" spans="15:19" x14ac:dyDescent="0.25">
      <c r="O79" s="310"/>
      <c r="P79" s="310"/>
      <c r="Q79" s="310"/>
      <c r="R79" s="310"/>
      <c r="S79" s="325"/>
    </row>
    <row r="80" spans="15:19" x14ac:dyDescent="0.25">
      <c r="O80" s="310"/>
      <c r="P80" s="310"/>
      <c r="Q80" s="310"/>
      <c r="R80" s="310"/>
      <c r="S80" s="325"/>
    </row>
    <row r="81" spans="15:19" x14ac:dyDescent="0.25">
      <c r="O81" s="310"/>
      <c r="P81" s="310"/>
      <c r="Q81" s="310"/>
      <c r="R81" s="310"/>
      <c r="S81" s="310"/>
    </row>
    <row r="82" spans="15:19" x14ac:dyDescent="0.25">
      <c r="O82" s="310"/>
      <c r="P82" s="310"/>
      <c r="Q82" s="310"/>
      <c r="R82" s="326"/>
      <c r="S82" s="325"/>
    </row>
    <row r="83" spans="15:19" x14ac:dyDescent="0.25">
      <c r="O83" s="310"/>
      <c r="P83" s="310"/>
      <c r="Q83" s="310"/>
      <c r="R83" s="327"/>
      <c r="S83" s="328"/>
    </row>
    <row r="84" spans="15:19" x14ac:dyDescent="0.25">
      <c r="O84" s="310"/>
      <c r="P84" s="310"/>
      <c r="Q84" s="310"/>
      <c r="R84" s="329"/>
      <c r="S84" s="330"/>
    </row>
    <row r="85" spans="15:19" x14ac:dyDescent="0.25">
      <c r="O85" s="310"/>
      <c r="P85" s="310"/>
      <c r="Q85" s="310"/>
      <c r="R85" s="331"/>
      <c r="S85" s="332"/>
    </row>
    <row r="86" spans="15:19" x14ac:dyDescent="0.25">
      <c r="O86" s="310"/>
      <c r="P86" s="310"/>
      <c r="Q86" s="310"/>
      <c r="R86" s="329"/>
      <c r="S86" s="330"/>
    </row>
    <row r="87" spans="15:19" x14ac:dyDescent="0.25">
      <c r="O87" s="310"/>
      <c r="P87" s="310"/>
      <c r="Q87" s="310"/>
      <c r="R87" s="333"/>
      <c r="S87" s="332"/>
    </row>
    <row r="88" spans="15:19" x14ac:dyDescent="0.25">
      <c r="O88" s="310"/>
      <c r="P88" s="310"/>
      <c r="Q88" s="310"/>
      <c r="R88" s="330"/>
      <c r="S88" s="330"/>
    </row>
    <row r="89" spans="15:19" x14ac:dyDescent="0.25">
      <c r="O89" s="310"/>
      <c r="P89" s="310"/>
      <c r="Q89" s="310"/>
      <c r="R89" s="334"/>
      <c r="S89" s="332"/>
    </row>
    <row r="90" spans="15:19" x14ac:dyDescent="0.25">
      <c r="O90" s="310"/>
      <c r="P90" s="310"/>
      <c r="Q90" s="310"/>
      <c r="R90" s="335"/>
      <c r="S90" s="330"/>
    </row>
    <row r="91" spans="15:19" x14ac:dyDescent="0.25">
      <c r="O91" s="310"/>
      <c r="P91" s="310"/>
      <c r="Q91" s="310"/>
      <c r="R91" s="333"/>
      <c r="S91" s="332"/>
    </row>
    <row r="92" spans="15:19" x14ac:dyDescent="0.25">
      <c r="O92" s="310"/>
      <c r="P92" s="310"/>
      <c r="Q92" s="310"/>
      <c r="R92" s="335"/>
      <c r="S92" s="330"/>
    </row>
    <row r="93" spans="15:19" x14ac:dyDescent="0.25">
      <c r="O93" s="310"/>
      <c r="P93" s="310"/>
      <c r="Q93" s="310"/>
      <c r="R93" s="334"/>
      <c r="S93" s="332"/>
    </row>
    <row r="94" spans="15:19" x14ac:dyDescent="0.25">
      <c r="O94" s="310"/>
      <c r="P94" s="310"/>
      <c r="Q94" s="310"/>
      <c r="R94" s="335"/>
      <c r="S94" s="330"/>
    </row>
    <row r="95" spans="15:19" x14ac:dyDescent="0.25">
      <c r="O95" s="310"/>
      <c r="P95" s="310"/>
      <c r="Q95" s="310"/>
      <c r="R95" s="334"/>
      <c r="S95" s="332"/>
    </row>
    <row r="96" spans="15:19" x14ac:dyDescent="0.25">
      <c r="O96" s="310"/>
      <c r="P96" s="310"/>
      <c r="Q96" s="310"/>
      <c r="R96" s="329"/>
      <c r="S96" s="330"/>
    </row>
    <row r="97" spans="15:19" x14ac:dyDescent="0.25">
      <c r="O97" s="310"/>
      <c r="P97" s="310"/>
      <c r="Q97" s="310"/>
      <c r="R97" s="333"/>
      <c r="S97" s="332"/>
    </row>
    <row r="98" spans="15:19" x14ac:dyDescent="0.25">
      <c r="O98" s="310"/>
      <c r="P98" s="310"/>
      <c r="Q98" s="310"/>
      <c r="R98" s="335"/>
      <c r="S98" s="330"/>
    </row>
    <row r="99" spans="15:19" x14ac:dyDescent="0.25">
      <c r="O99" s="310"/>
      <c r="P99" s="310"/>
      <c r="Q99" s="310"/>
      <c r="R99" s="334"/>
      <c r="S99" s="332"/>
    </row>
    <row r="100" spans="15:19" x14ac:dyDescent="0.25">
      <c r="O100" s="310"/>
      <c r="P100" s="310"/>
      <c r="Q100" s="310"/>
      <c r="R100" s="335"/>
      <c r="S100" s="330"/>
    </row>
    <row r="101" spans="15:19" x14ac:dyDescent="0.25">
      <c r="O101" s="310"/>
      <c r="P101" s="310"/>
      <c r="Q101" s="310"/>
      <c r="R101" s="310"/>
      <c r="S101" s="310"/>
    </row>
    <row r="102" spans="15:19" x14ac:dyDescent="0.25">
      <c r="O102" s="310"/>
      <c r="P102" s="310"/>
      <c r="Q102" s="310"/>
      <c r="R102" s="310"/>
      <c r="S102" s="310"/>
    </row>
  </sheetData>
  <sheetProtection algorithmName="SHA-512" hashValue="DutSGecf1aD4MgYxQaEiY1Uohs54sOaZYfMkV8yuxKKZQ16t9FIKQXd9HWwHMVe6DOcpnezyT2X86UXlTjyJpw==" saltValue="9Iy1x9yE1krmw/f8gBYglg==" spinCount="100000" sheet="1" selectLockedCells="1"/>
  <mergeCells count="32">
    <mergeCell ref="D40:E40"/>
    <mergeCell ref="X18:AB23"/>
    <mergeCell ref="I30:M34"/>
    <mergeCell ref="H30:H34"/>
    <mergeCell ref="X5:AB7"/>
    <mergeCell ref="X9:AB17"/>
    <mergeCell ref="I29:M29"/>
    <mergeCell ref="H15:M19"/>
    <mergeCell ref="H21:M23"/>
    <mergeCell ref="B1:C2"/>
    <mergeCell ref="C8:I8"/>
    <mergeCell ref="C9:I9"/>
    <mergeCell ref="B5:L5"/>
    <mergeCell ref="J3:M3"/>
    <mergeCell ref="D1:H1"/>
    <mergeCell ref="D2:H2"/>
    <mergeCell ref="O45:R45"/>
    <mergeCell ref="O39:R39"/>
    <mergeCell ref="B11:E11"/>
    <mergeCell ref="B13:E13"/>
    <mergeCell ref="D32:E32"/>
    <mergeCell ref="D30:E30"/>
    <mergeCell ref="O11:R11"/>
    <mergeCell ref="O16:R16"/>
    <mergeCell ref="D31:E31"/>
    <mergeCell ref="O18:R18"/>
    <mergeCell ref="O27:R27"/>
    <mergeCell ref="O31:R31"/>
    <mergeCell ref="D42:E42"/>
    <mergeCell ref="D36:E36"/>
    <mergeCell ref="D37:E37"/>
    <mergeCell ref="D38:E38"/>
  </mergeCells>
  <conditionalFormatting sqref="D32">
    <cfRule type="expression" dxfId="49" priority="16">
      <formula>$D$32="Du opfylder ikke krav"</formula>
    </cfRule>
  </conditionalFormatting>
  <conditionalFormatting sqref="J27:K28">
    <cfRule type="iconSet" priority="15">
      <iconSet iconSet="3Symbols2">
        <cfvo type="percent" val="0"/>
        <cfvo type="percent" val="33"/>
        <cfvo type="percent" val="67"/>
      </iconSet>
    </cfRule>
  </conditionalFormatting>
  <conditionalFormatting sqref="W27">
    <cfRule type="iconSet" priority="12">
      <iconSet iconSet="3Symbols2">
        <cfvo type="percent" val="0"/>
        <cfvo type="percent" val="33"/>
        <cfvo type="percent" val="67"/>
      </iconSet>
    </cfRule>
  </conditionalFormatting>
  <conditionalFormatting sqref="L27:L28 H13:L13 H27:I30 H15 I14:L14">
    <cfRule type="iconSet" priority="176">
      <iconSet iconSet="3Symbols2">
        <cfvo type="percent" val="0"/>
        <cfvo type="percent" val="33"/>
        <cfvo type="percent" val="67"/>
      </iconSet>
    </cfRule>
  </conditionalFormatting>
  <conditionalFormatting sqref="C17:D17">
    <cfRule type="expression" dxfId="48" priority="10">
      <formula>$C$16="Elektricitet"</formula>
    </cfRule>
  </conditionalFormatting>
  <conditionalFormatting sqref="C23">
    <cfRule type="expression" dxfId="47" priority="8">
      <formula>$C$16="Elektricitet"</formula>
    </cfRule>
  </conditionalFormatting>
  <conditionalFormatting sqref="H20">
    <cfRule type="iconSet" priority="2">
      <iconSet iconSet="3Symbols2">
        <cfvo type="percent" val="0"/>
        <cfvo type="percent" val="33"/>
        <cfvo type="percent" val="67"/>
      </iconSet>
    </cfRule>
  </conditionalFormatting>
  <conditionalFormatting sqref="H14">
    <cfRule type="iconSet" priority="1">
      <iconSet iconSet="3Symbols2">
        <cfvo type="percent" val="0"/>
        <cfvo type="percent" val="33"/>
        <cfvo type="percent" val="67"/>
      </iconSet>
    </cfRule>
  </conditionalFormatting>
  <dataValidations count="1">
    <dataValidation type="list" allowBlank="1" showInputMessage="1" showErrorMessage="1" sqref="C16" xr:uid="{00000000-0002-0000-0400-000000000000}">
      <formula1>$O$32:$O$38</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9" id="{32C56E8A-C242-42A6-BF34-85EE0F3659DC}">
            <x14:iconSet iconSet="3Symbols2" custom="1">
              <x14:cfvo type="percent">
                <xm:f>0</xm:f>
              </x14:cfvo>
              <x14:cfvo type="num">
                <xm:f>-0.5</xm:f>
              </x14:cfvo>
              <x14:cfvo type="num">
                <xm:f>0.5</xm:f>
              </x14:cfvo>
              <x14:cfIcon iconSet="3Symbols2" iconId="0"/>
              <x14:cfIcon iconSet="3Symbols2" iconId="1"/>
              <x14:cfIcon iconSet="3Symbols2" iconId="2"/>
            </x14:iconSet>
          </x14:cfRule>
          <xm:sqref>F31:F33</xm:sqref>
        </x14:conditionalFormatting>
        <x14:conditionalFormatting xmlns:xm="http://schemas.microsoft.com/office/excel/2006/main">
          <x14:cfRule type="iconSet" priority="165" id="{A3FAEF21-D3A1-4986-BD65-3B23607047CC}">
            <x14:iconSet iconSet="3Symbols2" custom="1">
              <x14:cfvo type="percent">
                <xm:f>0</xm:f>
              </x14:cfvo>
              <x14:cfvo type="num">
                <xm:f>-1</xm:f>
              </x14:cfvo>
              <x14:cfvo type="num">
                <xm:f>2</xm:f>
              </x14:cfvo>
              <x14:cfIcon iconSet="3Symbols2" iconId="0"/>
              <x14:cfIcon iconSet="3Symbols2" iconId="1"/>
              <x14:cfIcon iconSet="3Symbols2" iconId="2"/>
            </x14:iconSet>
          </x14:cfRule>
          <xm:sqref>F11</xm:sqref>
        </x14:conditionalFormatting>
        <x14:conditionalFormatting xmlns:xm="http://schemas.microsoft.com/office/excel/2006/main">
          <x14:cfRule type="iconSet" priority="192" id="{F2751AFF-FFBE-47C9-BCF7-021FCF8F740F}">
            <x14:iconSet iconSet="3Symbols2" custom="1">
              <x14:cfvo type="percent">
                <xm:f>0</xm:f>
              </x14:cfvo>
              <x14:cfvo type="num">
                <xm:f>-0.5</xm:f>
              </x14:cfvo>
              <x14:cfvo type="num">
                <xm:f>0.5</xm:f>
              </x14:cfvo>
              <x14:cfIcon iconSet="3Symbols2" iconId="0"/>
              <x14:cfIcon iconSet="3Symbols2" iconId="1"/>
              <x14:cfIcon iconSet="3Symbols2" iconId="2"/>
            </x14:iconSet>
          </x14:cfRule>
          <xm:sqref>L8:L9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Nøgletal!$B$2:$B$3</xm:f>
          </x14:formula1>
          <xm:sqref>J8:J9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9">
    <tabColor rgb="FFFFFF00"/>
  </sheetPr>
  <dimension ref="A1:AA63"/>
  <sheetViews>
    <sheetView workbookViewId="0"/>
    <sheetView workbookViewId="1"/>
  </sheetViews>
  <sheetFormatPr defaultColWidth="10.42578125" defaultRowHeight="12.75" customHeight="1" x14ac:dyDescent="0.15"/>
  <cols>
    <col min="1" max="1" width="3.5703125" style="27" customWidth="1"/>
    <col min="2" max="2" width="4.42578125" style="99" customWidth="1"/>
    <col min="3" max="3" width="8" style="27" customWidth="1"/>
    <col min="4" max="4" width="12.140625" style="27" customWidth="1"/>
    <col min="5" max="5" width="10.85546875" style="27" customWidth="1"/>
    <col min="6" max="6" width="15.140625" style="27" customWidth="1"/>
    <col min="7" max="7" width="19.28515625" style="27" customWidth="1"/>
    <col min="8" max="8" width="7.85546875" style="27" customWidth="1"/>
    <col min="9" max="9" width="17.85546875" style="27" customWidth="1"/>
    <col min="10" max="10" width="21.5703125" style="27" customWidth="1"/>
    <col min="11" max="11" width="2.140625" style="27" customWidth="1"/>
    <col min="12" max="12" width="0.85546875" style="27" customWidth="1"/>
    <col min="13" max="13" width="3.140625" style="27" customWidth="1"/>
    <col min="14" max="14" width="35.5703125" style="27" customWidth="1"/>
    <col min="15" max="15" width="20.28515625" style="27" customWidth="1"/>
    <col min="16" max="16" width="16.42578125" style="27" customWidth="1"/>
    <col min="17" max="17" width="11.5703125" style="27" customWidth="1"/>
    <col min="18" max="18" width="3.140625" style="27" customWidth="1"/>
    <col min="19" max="19" width="3.5703125" style="27" customWidth="1"/>
    <col min="20" max="20" width="10.42578125" style="27"/>
    <col min="21" max="21" width="10.85546875" style="27" bestFit="1" customWidth="1"/>
    <col min="22" max="16384" width="10.42578125" style="27"/>
  </cols>
  <sheetData>
    <row r="1" spans="1:27" ht="12.75" customHeight="1" x14ac:dyDescent="0.25">
      <c r="A1" s="14"/>
      <c r="B1" s="81"/>
      <c r="C1" s="2"/>
      <c r="D1" s="2"/>
      <c r="E1" s="2"/>
      <c r="F1" s="2"/>
      <c r="G1" s="2"/>
      <c r="H1" s="2"/>
      <c r="I1" s="2"/>
      <c r="J1" s="15"/>
      <c r="K1" s="4"/>
      <c r="L1" s="4"/>
      <c r="M1" s="4"/>
      <c r="N1" s="3"/>
      <c r="O1" s="4"/>
      <c r="P1" s="16"/>
      <c r="Q1" s="16"/>
      <c r="R1" s="16"/>
      <c r="S1" s="16"/>
      <c r="T1" s="56"/>
    </row>
    <row r="2" spans="1:27" ht="12.75" customHeight="1" x14ac:dyDescent="0.25">
      <c r="A2" s="4"/>
      <c r="B2" s="350">
        <f>Beskrivelse!C53</f>
        <v>0</v>
      </c>
      <c r="C2" s="350"/>
      <c r="D2" s="350"/>
      <c r="E2" s="350"/>
      <c r="F2" s="350"/>
      <c r="G2" s="350"/>
      <c r="H2" s="350"/>
      <c r="I2" s="350"/>
      <c r="J2" s="350"/>
      <c r="K2" s="350"/>
      <c r="L2" s="350"/>
      <c r="M2" s="350"/>
      <c r="N2" s="350"/>
      <c r="O2" s="350"/>
      <c r="P2" s="63"/>
      <c r="Q2" s="5"/>
      <c r="R2" s="5"/>
      <c r="S2" s="5"/>
      <c r="T2" s="56"/>
    </row>
    <row r="3" spans="1:27" ht="24" customHeight="1" x14ac:dyDescent="0.25">
      <c r="A3" s="18"/>
      <c r="B3" s="350"/>
      <c r="C3" s="350"/>
      <c r="D3" s="350"/>
      <c r="E3" s="350"/>
      <c r="F3" s="350"/>
      <c r="G3" s="350"/>
      <c r="H3" s="350"/>
      <c r="I3" s="350"/>
      <c r="J3" s="350"/>
      <c r="K3" s="350"/>
      <c r="L3" s="350"/>
      <c r="M3" s="350"/>
      <c r="N3" s="350"/>
      <c r="O3" s="350"/>
      <c r="P3" s="63"/>
      <c r="Q3" s="7"/>
      <c r="R3" s="7"/>
      <c r="S3" s="4"/>
      <c r="T3" s="56"/>
    </row>
    <row r="4" spans="1:27" ht="13.35" customHeight="1" x14ac:dyDescent="0.25">
      <c r="A4" s="18"/>
      <c r="B4" s="350"/>
      <c r="C4" s="350"/>
      <c r="D4" s="350"/>
      <c r="E4" s="350"/>
      <c r="F4" s="350"/>
      <c r="G4" s="350"/>
      <c r="H4" s="350"/>
      <c r="I4" s="350"/>
      <c r="J4" s="350"/>
      <c r="K4" s="350"/>
      <c r="L4" s="350"/>
      <c r="M4" s="350"/>
      <c r="N4" s="350"/>
      <c r="O4" s="350"/>
      <c r="P4" s="4"/>
      <c r="Q4" s="4"/>
      <c r="R4" s="4"/>
      <c r="S4" s="4"/>
      <c r="T4" s="56"/>
    </row>
    <row r="5" spans="1:27" ht="12.75" customHeight="1" x14ac:dyDescent="0.25">
      <c r="A5" s="19"/>
      <c r="B5" s="82"/>
      <c r="C5" s="19"/>
      <c r="D5" s="19"/>
      <c r="E5" s="19"/>
      <c r="F5" s="19"/>
      <c r="G5" s="19"/>
      <c r="H5" s="19"/>
      <c r="I5" s="19"/>
      <c r="J5" s="19"/>
      <c r="K5" s="19"/>
      <c r="L5" s="19"/>
      <c r="M5" s="19"/>
      <c r="N5" s="19"/>
      <c r="O5" s="19"/>
      <c r="P5" s="19"/>
      <c r="Q5" s="19"/>
      <c r="R5" s="19"/>
      <c r="S5" s="19"/>
      <c r="T5" s="56"/>
    </row>
    <row r="6" spans="1:27" ht="18" x14ac:dyDescent="0.25">
      <c r="A6" s="4"/>
      <c r="B6" s="445" t="s">
        <v>0</v>
      </c>
      <c r="C6" s="445"/>
      <c r="D6" s="445"/>
      <c r="E6" s="445"/>
      <c r="F6" s="445"/>
      <c r="G6" s="445"/>
      <c r="H6" s="445"/>
      <c r="I6" s="445"/>
      <c r="J6" s="445"/>
      <c r="K6" s="445"/>
      <c r="L6" s="445"/>
      <c r="M6" s="445"/>
      <c r="N6" s="445"/>
      <c r="O6" s="39"/>
      <c r="P6" s="4"/>
      <c r="Q6" s="4"/>
      <c r="R6" s="4"/>
      <c r="S6" s="4"/>
      <c r="T6" s="56"/>
    </row>
    <row r="7" spans="1:27" ht="12.75" customHeight="1" x14ac:dyDescent="0.25">
      <c r="A7" s="4"/>
      <c r="B7" s="445"/>
      <c r="C7" s="445"/>
      <c r="D7" s="445"/>
      <c r="E7" s="445"/>
      <c r="F7" s="445"/>
      <c r="G7" s="445"/>
      <c r="H7" s="445"/>
      <c r="I7" s="445"/>
      <c r="J7" s="445"/>
      <c r="K7" s="445"/>
      <c r="L7" s="445"/>
      <c r="M7" s="445"/>
      <c r="N7" s="445"/>
      <c r="O7" s="35"/>
      <c r="P7" s="35"/>
      <c r="Q7" s="35"/>
      <c r="R7" s="35"/>
      <c r="S7" s="56"/>
      <c r="T7" s="56"/>
    </row>
    <row r="8" spans="1:27" ht="12.75" customHeight="1" x14ac:dyDescent="0.25">
      <c r="A8" s="4"/>
      <c r="B8" s="36" t="s">
        <v>1</v>
      </c>
      <c r="C8" s="446" t="s">
        <v>25</v>
      </c>
      <c r="D8" s="446"/>
      <c r="E8" s="446"/>
      <c r="F8" s="446"/>
      <c r="G8" s="446"/>
      <c r="H8" s="446"/>
      <c r="I8" s="446"/>
      <c r="J8" s="446"/>
      <c r="K8" s="446"/>
      <c r="L8" s="446"/>
      <c r="M8" s="446"/>
      <c r="N8" s="446"/>
      <c r="O8" s="79"/>
      <c r="P8" s="72" t="s">
        <v>32</v>
      </c>
      <c r="Q8" s="37" t="s">
        <v>2</v>
      </c>
      <c r="R8" s="29">
        <f>IF(Q8="",0,IF(Q8=P8,1,-1))</f>
        <v>1</v>
      </c>
      <c r="S8" s="56"/>
      <c r="T8" s="56"/>
    </row>
    <row r="9" spans="1:27" ht="12.75" customHeight="1" x14ac:dyDescent="0.25">
      <c r="A9" s="4"/>
      <c r="B9" s="36" t="s">
        <v>1</v>
      </c>
      <c r="C9" s="102" t="s">
        <v>35</v>
      </c>
      <c r="D9" s="79"/>
      <c r="E9" s="79"/>
      <c r="F9" s="79"/>
      <c r="G9" s="123"/>
      <c r="H9" s="123"/>
      <c r="I9" s="79"/>
      <c r="J9" s="79"/>
      <c r="K9" s="79"/>
      <c r="L9" s="79"/>
      <c r="M9" s="79"/>
      <c r="N9" s="79"/>
      <c r="O9" s="79"/>
      <c r="P9" s="72" t="s">
        <v>32</v>
      </c>
      <c r="Q9" s="37" t="s">
        <v>2</v>
      </c>
      <c r="R9" s="29">
        <f>IF(Q9="",0,IF(Q9=P9,1,-1))</f>
        <v>1</v>
      </c>
      <c r="S9" s="56"/>
      <c r="T9" s="56"/>
    </row>
    <row r="10" spans="1:27" ht="12.75" customHeight="1" x14ac:dyDescent="0.25">
      <c r="A10" s="4"/>
      <c r="B10" s="36" t="s">
        <v>1</v>
      </c>
      <c r="C10" s="79" t="s">
        <v>33</v>
      </c>
      <c r="D10" s="79"/>
      <c r="E10" s="79"/>
      <c r="F10" s="79"/>
      <c r="G10" s="123"/>
      <c r="H10" s="123"/>
      <c r="I10" s="79"/>
      <c r="J10" s="79"/>
      <c r="K10" s="79"/>
      <c r="L10" s="79"/>
      <c r="M10" s="79"/>
      <c r="N10" s="79"/>
      <c r="O10" s="79"/>
      <c r="P10" s="72" t="s">
        <v>32</v>
      </c>
      <c r="Q10" s="37" t="s">
        <v>2</v>
      </c>
      <c r="R10" s="29">
        <f t="shared" ref="R10:R11" si="0">IF(Q10="",0,IF(Q10=P10,1,-1))</f>
        <v>1</v>
      </c>
      <c r="S10" s="56"/>
      <c r="T10" s="56"/>
    </row>
    <row r="11" spans="1:27" ht="12.75" customHeight="1" x14ac:dyDescent="0.25">
      <c r="A11" s="4"/>
      <c r="B11" s="36" t="s">
        <v>1</v>
      </c>
      <c r="C11" s="79" t="s">
        <v>34</v>
      </c>
      <c r="D11" s="79"/>
      <c r="E11" s="79"/>
      <c r="F11" s="79"/>
      <c r="G11" s="123"/>
      <c r="H11" s="123"/>
      <c r="I11" s="79"/>
      <c r="J11" s="79"/>
      <c r="K11" s="79"/>
      <c r="L11" s="79"/>
      <c r="M11" s="79"/>
      <c r="N11" s="79"/>
      <c r="O11" s="79"/>
      <c r="P11" s="72" t="s">
        <v>32</v>
      </c>
      <c r="Q11" s="37" t="s">
        <v>2</v>
      </c>
      <c r="R11" s="29">
        <f t="shared" si="0"/>
        <v>1</v>
      </c>
      <c r="S11" s="56"/>
      <c r="T11" s="56"/>
    </row>
    <row r="12" spans="1:27" ht="9.75" customHeight="1" x14ac:dyDescent="0.25">
      <c r="A12" s="4"/>
      <c r="B12" s="36"/>
      <c r="C12" s="57"/>
      <c r="D12" s="57"/>
      <c r="E12" s="57"/>
      <c r="F12" s="57"/>
      <c r="G12" s="57"/>
      <c r="H12" s="57"/>
      <c r="I12" s="57"/>
      <c r="J12" s="57"/>
      <c r="K12" s="57"/>
      <c r="L12" s="57"/>
      <c r="M12" s="57"/>
      <c r="N12" s="79"/>
      <c r="O12" s="79"/>
      <c r="P12" s="79"/>
      <c r="Q12" s="79"/>
      <c r="R12" s="79"/>
      <c r="S12" s="56"/>
      <c r="T12" s="56"/>
    </row>
    <row r="13" spans="1:27" ht="27" customHeight="1" x14ac:dyDescent="0.25">
      <c r="A13" s="4"/>
      <c r="B13" s="36"/>
      <c r="C13" s="83" t="str">
        <f>IF(J13=0,"Spørgsmål om afgrænsning er ikke besvaret",IF(J13=1,"Projektet er omfattet af standardløsningen","Projektet er IKKE omfattet af standardløsningen"))</f>
        <v>Projektet er omfattet af standardløsningen</v>
      </c>
      <c r="D13" s="57"/>
      <c r="E13" s="57"/>
      <c r="F13" s="57"/>
      <c r="G13" s="57"/>
      <c r="H13" s="57"/>
      <c r="I13" s="57"/>
      <c r="J13" s="71">
        <f>MIN(R8:R11)</f>
        <v>1</v>
      </c>
      <c r="K13" s="57"/>
      <c r="L13" s="57"/>
      <c r="M13" s="57"/>
      <c r="N13" s="79"/>
      <c r="O13" s="79"/>
      <c r="P13" s="79"/>
      <c r="Q13" s="79"/>
      <c r="R13" s="79"/>
      <c r="S13" s="56"/>
      <c r="T13" s="56"/>
    </row>
    <row r="14" spans="1:27" ht="15.75" customHeight="1" x14ac:dyDescent="0.25">
      <c r="A14" s="4"/>
      <c r="B14" s="84"/>
      <c r="C14" s="39"/>
      <c r="D14" s="39"/>
      <c r="E14" s="39"/>
      <c r="F14" s="39"/>
      <c r="G14" s="39"/>
      <c r="H14" s="39"/>
      <c r="I14" s="39"/>
      <c r="J14" s="39"/>
      <c r="K14" s="85"/>
      <c r="L14" s="85"/>
      <c r="M14" s="4"/>
      <c r="N14" s="56"/>
      <c r="O14" s="56"/>
      <c r="P14" s="56"/>
      <c r="Q14" s="56"/>
      <c r="R14" s="56"/>
      <c r="S14" s="56"/>
      <c r="T14" s="56"/>
    </row>
    <row r="15" spans="1:27" s="87" customFormat="1" ht="18" customHeight="1" x14ac:dyDescent="0.25">
      <c r="A15" s="47"/>
      <c r="B15" s="350" t="s">
        <v>4</v>
      </c>
      <c r="C15" s="350"/>
      <c r="D15" s="350"/>
      <c r="E15" s="350"/>
      <c r="F15" s="350"/>
      <c r="G15" s="350"/>
      <c r="H15" s="350"/>
      <c r="I15" s="350"/>
      <c r="J15" s="350"/>
      <c r="K15" s="350"/>
      <c r="L15" s="86"/>
      <c r="M15" s="47"/>
      <c r="N15" s="74" t="s">
        <v>5</v>
      </c>
      <c r="O15" s="56"/>
      <c r="P15" s="56"/>
      <c r="Q15" s="56"/>
      <c r="R15" s="56"/>
      <c r="S15" s="56"/>
      <c r="T15" s="56"/>
      <c r="U15" s="27"/>
      <c r="V15" s="27"/>
      <c r="W15" s="27"/>
      <c r="X15" s="27"/>
      <c r="Y15" s="27"/>
      <c r="Z15" s="27"/>
      <c r="AA15" s="27"/>
    </row>
    <row r="16" spans="1:27" ht="18" x14ac:dyDescent="0.25">
      <c r="A16" s="4"/>
      <c r="B16" s="88"/>
      <c r="C16" s="76"/>
      <c r="D16" s="76"/>
      <c r="E16" s="76"/>
      <c r="F16" s="76"/>
      <c r="G16" s="125"/>
      <c r="H16" s="125"/>
      <c r="I16" s="88"/>
      <c r="J16" s="88"/>
      <c r="K16" s="89"/>
      <c r="L16" s="89"/>
      <c r="M16" s="4"/>
      <c r="N16" s="45" t="s">
        <v>17</v>
      </c>
      <c r="O16" s="36" t="e">
        <f>IF(J27="","",VLOOKUP('Tiltag 4'!J27,#REF!,2,FALSE))</f>
        <v>#REF!</v>
      </c>
      <c r="P16" s="45"/>
      <c r="Q16" s="79"/>
      <c r="R16" s="79"/>
      <c r="S16" s="107"/>
      <c r="T16" s="56"/>
    </row>
    <row r="17" spans="1:23" ht="18" x14ac:dyDescent="0.25">
      <c r="A17" s="4"/>
      <c r="B17" s="36" t="s">
        <v>18</v>
      </c>
      <c r="C17" s="438" t="s">
        <v>26</v>
      </c>
      <c r="D17" s="438"/>
      <c r="E17" s="438"/>
      <c r="F17" s="438"/>
      <c r="G17" s="438"/>
      <c r="H17" s="438"/>
      <c r="I17" s="439"/>
      <c r="J17" s="90" t="s">
        <v>24</v>
      </c>
      <c r="K17" s="89"/>
      <c r="L17" s="89"/>
      <c r="M17" s="4"/>
      <c r="N17" s="45" t="s">
        <v>13</v>
      </c>
      <c r="O17" s="70" t="e">
        <f>IF(J27="","-",IF(J17=#REF!,$I$24/$U$32/1000,IF(J17=#REF!,$G$24/$U$32/1000,"-")))</f>
        <v>#REF!</v>
      </c>
      <c r="P17" s="78" t="s">
        <v>6</v>
      </c>
      <c r="Q17" s="79"/>
      <c r="R17" s="79"/>
      <c r="S17" s="107"/>
      <c r="T17" s="56"/>
    </row>
    <row r="18" spans="1:23" ht="22.5" customHeight="1" x14ac:dyDescent="0.25">
      <c r="A18" s="4"/>
      <c r="B18" s="36"/>
      <c r="C18" s="76"/>
      <c r="D18" s="76"/>
      <c r="E18" s="76"/>
      <c r="F18" s="76"/>
      <c r="G18" s="122"/>
      <c r="H18" s="122"/>
      <c r="I18" s="58"/>
      <c r="J18" s="58"/>
      <c r="K18" s="58"/>
      <c r="L18" s="58"/>
      <c r="M18" s="4"/>
      <c r="N18" s="64"/>
      <c r="O18" s="59"/>
      <c r="P18" s="76"/>
      <c r="Q18" s="79"/>
      <c r="R18" s="79"/>
      <c r="S18" s="107"/>
      <c r="T18" s="56"/>
    </row>
    <row r="19" spans="1:23" ht="18" x14ac:dyDescent="0.25">
      <c r="A19" s="4"/>
      <c r="B19" s="36" t="s">
        <v>27</v>
      </c>
      <c r="C19" s="438" t="s">
        <v>43</v>
      </c>
      <c r="D19" s="438"/>
      <c r="E19" s="438"/>
      <c r="F19" s="438"/>
      <c r="G19" s="438"/>
      <c r="H19" s="438"/>
      <c r="I19" s="438"/>
      <c r="J19" s="58"/>
      <c r="K19" s="89"/>
      <c r="L19" s="89"/>
      <c r="M19" s="4"/>
      <c r="N19" s="65" t="s">
        <v>12</v>
      </c>
      <c r="O19" s="60" t="str">
        <f>IFERROR(VLOOKUP(J35,#REF!,3,FALSE),"")</f>
        <v/>
      </c>
      <c r="P19" s="78"/>
      <c r="Q19" s="79"/>
      <c r="R19" s="79"/>
      <c r="S19" s="107"/>
      <c r="T19" s="56"/>
    </row>
    <row r="20" spans="1:23" ht="18" customHeight="1" x14ac:dyDescent="0.25">
      <c r="A20" s="4"/>
      <c r="B20" s="88"/>
      <c r="C20" s="443" t="e">
        <f>IF(J17="","",IF(J17=#REF!,"Årligt antal","Antal"))</f>
        <v>#REF!</v>
      </c>
      <c r="D20" s="443"/>
      <c r="E20" s="444" t="e">
        <f>IF(J17="","",IF(J17=#REF!,"Varmebehov[kWh]","Årlige antal"))</f>
        <v>#REF!</v>
      </c>
      <c r="F20" s="444"/>
      <c r="G20" s="441"/>
      <c r="H20" s="441"/>
      <c r="I20" s="80" t="e">
        <f>IF(J17="","",IF(J17=#REF!,"Varmebehov[kWh]",""))</f>
        <v>#REF!</v>
      </c>
      <c r="J20" s="38"/>
      <c r="K20" s="89"/>
      <c r="L20" s="89"/>
      <c r="M20" s="4"/>
      <c r="N20" s="45" t="s">
        <v>11</v>
      </c>
      <c r="O20" s="70" t="e">
        <f>O17*U32/I40</f>
        <v>#REF!</v>
      </c>
      <c r="P20" s="78" t="s">
        <v>6</v>
      </c>
      <c r="Q20" s="79"/>
      <c r="R20" s="79"/>
      <c r="S20" s="107"/>
      <c r="T20" s="56"/>
    </row>
    <row r="21" spans="1:23" ht="18" x14ac:dyDescent="0.25">
      <c r="A21" s="4"/>
      <c r="B21" s="36"/>
      <c r="C21" s="442">
        <v>1000000</v>
      </c>
      <c r="D21" s="442"/>
      <c r="E21" s="448" t="e">
        <f>IF($J$17=#REF!,IF(M22="","",IF(AND(M22=#REF!,M21="Nej"),C21*#REF!,IF(AND(M22=#REF!,M21="Ja"),C21*#REF!,IF(AND(M22=#REF!,M21="Nej"),C21*#REF!,IF(AND(M22=#REF!,M21="Ja"),C21*#REF!,IF(AND(M22=#REF!,M21="Nej"),C21*#REF!,IF(AND(M22=#REF!,M21="Ja"),C21*#REF!,""))))))),IF($J$17=#REF!,IF(M22="","",IF(M22=#REF!,C21*#REF!,IF(M22=#REF!,C21*#REF!,"")))))</f>
        <v>#REF!</v>
      </c>
      <c r="F21" s="448"/>
      <c r="G21" s="441"/>
      <c r="H21" s="441"/>
      <c r="I21" s="69" t="e">
        <f>IF($J$17=#REF!,IF(AND(M22=#REF!,M21="Nej"),E21*#REF!,IF(AND(M22=#REF!,M21="Ja"),E21*#REF!,IF(AND(M22=#REF!,M21="Nej"),E21*#REF!,IF(AND(M22=#REF!,M21="Ja"),E21*#REF!,"")))))</f>
        <v>#REF!</v>
      </c>
      <c r="J21" s="38"/>
      <c r="K21" s="89"/>
      <c r="L21" s="89"/>
      <c r="M21" s="119" t="s">
        <v>2</v>
      </c>
      <c r="N21" s="45"/>
      <c r="O21" s="70"/>
      <c r="P21" s="103"/>
      <c r="Q21" s="104"/>
      <c r="R21" s="104"/>
      <c r="S21" s="107"/>
      <c r="T21" s="56"/>
    </row>
    <row r="22" spans="1:23" ht="18.75" thickBot="1" x14ac:dyDescent="0.3">
      <c r="A22" s="4"/>
      <c r="B22" s="36"/>
      <c r="C22" s="69" t="s">
        <v>31</v>
      </c>
      <c r="D22" s="440" t="s">
        <v>40</v>
      </c>
      <c r="E22" s="440"/>
      <c r="F22" s="110"/>
      <c r="G22" s="441"/>
      <c r="H22" s="441"/>
      <c r="I22" s="69" t="e">
        <f>IF($J$17=#REF!,IF(AND(C22=#REF!,F22="Nej"),G22*#REF!,IF(AND(C22=#REF!,F22="Ja"),G22*#REF!,IF(AND(C22=#REF!,F22="Nej"),G22*#REF!,IF(AND(C22=#REF!,F22="Ja"),G22*#REF!,"")))))</f>
        <v>#REF!</v>
      </c>
      <c r="J22" s="38"/>
      <c r="K22" s="89"/>
      <c r="L22" s="89"/>
      <c r="M22" s="129" t="s">
        <v>31</v>
      </c>
      <c r="N22" s="43" t="s">
        <v>36</v>
      </c>
      <c r="O22" s="106" t="s">
        <v>37</v>
      </c>
      <c r="P22" s="48"/>
      <c r="Q22" s="48"/>
      <c r="R22" s="46"/>
      <c r="S22" s="107"/>
      <c r="T22" s="56"/>
    </row>
    <row r="23" spans="1:23" ht="18.75" thickBot="1" x14ac:dyDescent="0.3">
      <c r="A23" s="4"/>
      <c r="B23" s="36"/>
      <c r="C23" s="69" t="s">
        <v>31</v>
      </c>
      <c r="D23" s="440"/>
      <c r="E23" s="440"/>
      <c r="F23" s="110"/>
      <c r="G23" s="441"/>
      <c r="H23" s="441"/>
      <c r="I23" s="69" t="e">
        <f>IF($J$17=#REF!,IF(AND(C23=#REF!,F23="Nej"),G23*#REF!,IF(AND(C23=#REF!,F23="Ja"),G23*#REF!,IF(AND(C23=#REF!,F23="Nej"),G23*#REF!,IF(AND(C23=#REF!,F23="Ja"),G23*#REF!,"")))))</f>
        <v>#REF!</v>
      </c>
      <c r="J23" s="38"/>
      <c r="K23" s="89"/>
      <c r="L23" s="89"/>
      <c r="M23" s="4"/>
      <c r="N23" s="66" t="s">
        <v>19</v>
      </c>
      <c r="O23" s="67" t="str">
        <f>IFERROR(IF(AND(O17="-",O20="-"),"-",O17-O20),"-")</f>
        <v>-</v>
      </c>
      <c r="P23" s="447" t="s">
        <v>6</v>
      </c>
      <c r="Q23" s="447"/>
      <c r="R23" s="447"/>
      <c r="S23" s="108"/>
      <c r="T23" s="56"/>
    </row>
    <row r="24" spans="1:23" ht="18" customHeight="1" x14ac:dyDescent="0.25">
      <c r="A24" s="4"/>
      <c r="B24" s="36"/>
      <c r="C24" s="61"/>
      <c r="D24" s="80"/>
      <c r="E24" s="80"/>
      <c r="F24" s="80"/>
      <c r="G24" s="69" t="e">
        <f>IF(J17=#REF!,SUM(G21:H23),"")</f>
        <v>#REF!</v>
      </c>
      <c r="H24" s="97"/>
      <c r="I24" s="118" t="e">
        <f>IF(J17=#REF!,SUM(I21:I23),"")</f>
        <v>#REF!</v>
      </c>
      <c r="J24" s="117"/>
      <c r="K24" s="89"/>
      <c r="L24" s="89"/>
      <c r="M24" s="4"/>
      <c r="N24" s="56"/>
      <c r="O24" s="56"/>
      <c r="P24" s="56"/>
      <c r="Q24" s="56"/>
      <c r="R24" s="56"/>
      <c r="S24" s="56"/>
      <c r="T24" s="56"/>
    </row>
    <row r="25" spans="1:23" ht="18" customHeight="1" x14ac:dyDescent="0.25">
      <c r="A25" s="4"/>
      <c r="B25" s="36"/>
      <c r="C25" s="61"/>
      <c r="D25" s="61"/>
      <c r="E25" s="75"/>
      <c r="F25" s="75"/>
      <c r="G25" s="121"/>
      <c r="H25" s="121"/>
      <c r="I25" s="75"/>
      <c r="J25" s="75"/>
      <c r="K25" s="75"/>
      <c r="L25" s="75"/>
      <c r="M25" s="4"/>
      <c r="N25" s="62" t="s">
        <v>28</v>
      </c>
      <c r="O25" s="56"/>
      <c r="P25" s="56"/>
      <c r="Q25" s="56"/>
      <c r="R25" s="56"/>
      <c r="S25" s="56"/>
      <c r="T25" s="56"/>
    </row>
    <row r="26" spans="1:23" ht="24" customHeight="1" x14ac:dyDescent="0.25">
      <c r="A26" s="4"/>
      <c r="B26" s="36"/>
      <c r="C26" s="61"/>
      <c r="D26" s="61"/>
      <c r="E26" s="61"/>
      <c r="F26" s="61"/>
      <c r="G26" s="125"/>
      <c r="H26" s="125"/>
      <c r="I26" s="88"/>
      <c r="J26" s="88"/>
      <c r="K26" s="89"/>
      <c r="L26" s="89"/>
      <c r="M26" s="4"/>
      <c r="O26" s="56"/>
      <c r="P26" s="56"/>
      <c r="Q26" s="56"/>
      <c r="R26" s="56"/>
      <c r="S26" s="56"/>
      <c r="T26" s="56"/>
    </row>
    <row r="27" spans="1:23" ht="18" customHeight="1" x14ac:dyDescent="0.25">
      <c r="A27" s="4"/>
      <c r="B27" s="91" t="s">
        <v>29</v>
      </c>
      <c r="C27" s="436" t="s">
        <v>20</v>
      </c>
      <c r="D27" s="436"/>
      <c r="E27" s="436"/>
      <c r="F27" s="92"/>
      <c r="G27" s="93"/>
      <c r="H27" s="122"/>
      <c r="I27" s="77"/>
      <c r="J27" s="94" t="s">
        <v>8</v>
      </c>
      <c r="K27" s="38"/>
      <c r="L27" s="38"/>
      <c r="M27" s="4"/>
      <c r="N27" s="89"/>
      <c r="O27" s="89"/>
      <c r="P27" s="89"/>
      <c r="Q27" s="89"/>
      <c r="R27" s="89"/>
      <c r="S27" s="56"/>
      <c r="T27" s="56"/>
    </row>
    <row r="28" spans="1:23" ht="22.5" customHeight="1" x14ac:dyDescent="0.25">
      <c r="A28" s="4"/>
      <c r="B28" s="91"/>
      <c r="C28" s="91"/>
      <c r="D28" s="91"/>
      <c r="E28" s="91"/>
      <c r="F28" s="92"/>
      <c r="G28" s="93"/>
      <c r="H28" s="122"/>
      <c r="I28" s="76"/>
      <c r="J28" s="76"/>
      <c r="K28" s="76"/>
      <c r="L28" s="38"/>
      <c r="M28" s="4"/>
      <c r="N28" s="89"/>
      <c r="O28" s="89"/>
      <c r="P28" s="89"/>
      <c r="Q28" s="89"/>
      <c r="R28" s="89"/>
      <c r="S28" s="56"/>
      <c r="T28" s="56"/>
    </row>
    <row r="29" spans="1:23" ht="18" x14ac:dyDescent="0.25">
      <c r="A29" s="4"/>
      <c r="B29" s="91"/>
      <c r="C29" s="93"/>
      <c r="D29" s="93"/>
      <c r="E29" s="93"/>
      <c r="F29" s="93"/>
      <c r="G29" s="93"/>
      <c r="H29" s="93"/>
      <c r="I29" s="93"/>
      <c r="J29" s="93"/>
      <c r="K29" s="38"/>
      <c r="L29" s="38"/>
      <c r="M29" s="4"/>
      <c r="N29" s="93"/>
      <c r="O29" s="93"/>
      <c r="P29" s="93"/>
      <c r="Q29" s="93"/>
      <c r="R29" s="93"/>
      <c r="S29" s="56"/>
      <c r="T29" s="56"/>
    </row>
    <row r="30" spans="1:23" ht="24" customHeight="1" x14ac:dyDescent="0.25">
      <c r="A30" s="4"/>
      <c r="B30" s="124" t="s">
        <v>30</v>
      </c>
      <c r="C30" s="437" t="s">
        <v>41</v>
      </c>
      <c r="D30" s="437"/>
      <c r="E30" s="437"/>
      <c r="F30" s="437"/>
      <c r="G30" s="437"/>
      <c r="H30" s="437"/>
      <c r="I30" s="437"/>
      <c r="J30" s="437"/>
      <c r="K30" s="76"/>
      <c r="L30" s="76"/>
      <c r="M30" s="4"/>
      <c r="N30" s="89"/>
      <c r="O30" s="89"/>
      <c r="P30" s="89"/>
      <c r="Q30" s="89"/>
      <c r="R30" s="89"/>
      <c r="S30" s="56"/>
      <c r="T30" s="56"/>
    </row>
    <row r="31" spans="1:23" ht="21.75" customHeight="1" x14ac:dyDescent="0.25">
      <c r="A31" s="4"/>
      <c r="B31" s="124"/>
      <c r="C31" s="38"/>
      <c r="D31" s="38"/>
      <c r="E31" s="433"/>
      <c r="F31" s="433"/>
      <c r="G31" s="433"/>
      <c r="H31" s="124"/>
      <c r="I31" s="124"/>
      <c r="J31" s="124"/>
      <c r="K31" s="76"/>
      <c r="L31" s="76"/>
      <c r="M31" s="4"/>
      <c r="N31" s="93"/>
      <c r="O31" s="93"/>
      <c r="P31" s="93"/>
      <c r="Q31" s="93"/>
      <c r="R31" s="93"/>
      <c r="S31" s="56"/>
      <c r="T31" s="56"/>
      <c r="U31" s="428" t="s">
        <v>22</v>
      </c>
      <c r="V31" s="428"/>
      <c r="W31" s="428"/>
    </row>
    <row r="32" spans="1:23" ht="18" x14ac:dyDescent="0.25">
      <c r="A32" s="4"/>
      <c r="B32" s="124"/>
      <c r="C32" s="38"/>
      <c r="D32" s="38"/>
      <c r="E32" s="124"/>
      <c r="F32" s="127"/>
      <c r="G32" s="127"/>
      <c r="H32" s="124"/>
      <c r="I32" s="124"/>
      <c r="J32" s="433"/>
      <c r="K32" s="433"/>
      <c r="L32" s="76"/>
      <c r="M32" s="56"/>
      <c r="N32" s="89"/>
      <c r="O32" s="89"/>
      <c r="P32" s="89"/>
      <c r="Q32" s="89"/>
      <c r="R32" s="89"/>
      <c r="S32" s="56"/>
      <c r="T32" s="56"/>
      <c r="U32" s="427" t="e">
        <f>IF(OR(J33=""),"",#REF!)</f>
        <v>#REF!</v>
      </c>
      <c r="V32" s="427"/>
      <c r="W32" s="427"/>
    </row>
    <row r="33" spans="1:20" ht="18" x14ac:dyDescent="0.25">
      <c r="A33" s="4"/>
      <c r="B33" s="91" t="s">
        <v>42</v>
      </c>
      <c r="C33" s="434" t="s">
        <v>45</v>
      </c>
      <c r="D33" s="434"/>
      <c r="E33" s="434"/>
      <c r="F33" s="434"/>
      <c r="G33" s="434"/>
      <c r="H33" s="434"/>
      <c r="I33" s="435"/>
      <c r="J33" s="126">
        <v>1000</v>
      </c>
      <c r="K33" s="122"/>
      <c r="L33" s="91"/>
      <c r="M33" s="56"/>
      <c r="N33" s="89"/>
      <c r="O33" s="89"/>
      <c r="P33" s="89"/>
      <c r="Q33" s="89"/>
      <c r="R33" s="89"/>
      <c r="S33" s="56"/>
      <c r="T33" s="56"/>
    </row>
    <row r="34" spans="1:20" ht="18" x14ac:dyDescent="0.25">
      <c r="A34" s="56"/>
      <c r="B34" s="91"/>
      <c r="C34" s="93"/>
      <c r="D34" s="93"/>
      <c r="E34" s="93"/>
      <c r="F34" s="93"/>
      <c r="G34" s="93"/>
      <c r="H34" s="93"/>
      <c r="I34" s="93"/>
      <c r="J34" s="93"/>
      <c r="K34" s="76"/>
      <c r="L34" s="76"/>
      <c r="M34" s="56"/>
      <c r="N34" s="93"/>
      <c r="O34" s="93"/>
      <c r="P34" s="93"/>
      <c r="Q34" s="93"/>
      <c r="R34" s="93"/>
      <c r="S34" s="56"/>
      <c r="T34" s="56"/>
    </row>
    <row r="35" spans="1:20" ht="18" x14ac:dyDescent="0.25">
      <c r="A35" s="56"/>
      <c r="B35" s="91" t="s">
        <v>21</v>
      </c>
      <c r="C35" s="429" t="s">
        <v>23</v>
      </c>
      <c r="D35" s="429"/>
      <c r="E35" s="429"/>
      <c r="F35" s="429"/>
      <c r="G35" s="429"/>
      <c r="H35" s="429"/>
      <c r="I35" s="430"/>
      <c r="J35" s="100" t="s">
        <v>16</v>
      </c>
      <c r="K35" s="76"/>
      <c r="L35" s="76"/>
      <c r="M35" s="56"/>
      <c r="N35" s="89"/>
      <c r="O35" s="89"/>
      <c r="P35" s="89"/>
      <c r="Q35" s="89"/>
      <c r="R35" s="89"/>
      <c r="S35" s="56"/>
      <c r="T35" s="56"/>
    </row>
    <row r="36" spans="1:20" ht="18" x14ac:dyDescent="0.25">
      <c r="A36" s="56"/>
      <c r="B36" s="91"/>
      <c r="C36" s="113"/>
      <c r="D36" s="113"/>
      <c r="E36" s="113"/>
      <c r="F36" s="113"/>
      <c r="G36" s="113"/>
      <c r="H36" s="113"/>
      <c r="I36" s="111"/>
      <c r="J36" s="111"/>
      <c r="K36" s="95"/>
      <c r="L36" s="76"/>
      <c r="M36" s="56"/>
      <c r="N36" s="89"/>
      <c r="O36" s="89"/>
      <c r="P36" s="89"/>
      <c r="Q36" s="89"/>
      <c r="R36" s="89"/>
      <c r="S36" s="56"/>
      <c r="T36" s="56"/>
    </row>
    <row r="37" spans="1:20" ht="18" customHeight="1" x14ac:dyDescent="0.25">
      <c r="A37" s="56"/>
      <c r="B37" s="91"/>
      <c r="C37" s="431"/>
      <c r="D37" s="431"/>
      <c r="E37" s="431"/>
      <c r="F37" s="431"/>
      <c r="G37" s="431"/>
      <c r="H37" s="432"/>
      <c r="I37" s="101"/>
      <c r="J37" s="114" t="e">
        <f>IF(#REF!&gt;2,"",IF(J35="Fjernvarme",1,IF(I37="","",IF(J35='[1]Grise - regneark'!C28,"100%",I37))))</f>
        <v>#REF!</v>
      </c>
      <c r="K37" s="76"/>
      <c r="L37" s="76"/>
      <c r="M37" s="56"/>
      <c r="N37" s="89"/>
      <c r="O37" s="89"/>
      <c r="P37" s="89"/>
      <c r="Q37" s="89"/>
      <c r="R37" s="89"/>
      <c r="S37" s="56"/>
      <c r="T37" s="56"/>
    </row>
    <row r="38" spans="1:20" s="98" customFormat="1" ht="4.5" customHeight="1" x14ac:dyDescent="0.25">
      <c r="A38" s="96"/>
      <c r="B38" s="97"/>
      <c r="C38" s="111"/>
      <c r="D38" s="111"/>
      <c r="E38" s="111"/>
      <c r="F38" s="111"/>
      <c r="G38" s="111"/>
      <c r="H38" s="111"/>
      <c r="I38" s="111"/>
      <c r="J38" s="111"/>
      <c r="K38" s="58"/>
      <c r="L38" s="58"/>
      <c r="M38" s="96"/>
      <c r="N38" s="93"/>
      <c r="O38" s="93"/>
      <c r="P38" s="93"/>
      <c r="Q38" s="93"/>
      <c r="R38" s="93"/>
      <c r="S38" s="56"/>
      <c r="T38" s="56"/>
    </row>
    <row r="39" spans="1:20" ht="17.45" customHeight="1" x14ac:dyDescent="0.25">
      <c r="A39" s="56"/>
      <c r="B39" s="91" t="s">
        <v>44</v>
      </c>
      <c r="C39" s="128" t="e">
        <f>IF(#REF!&gt;2,"Størrelse/varmeydelse på nye varmekilde [kW]","")</f>
        <v>#REF!</v>
      </c>
      <c r="D39" s="128"/>
      <c r="E39" s="130"/>
      <c r="F39" s="130"/>
      <c r="G39" s="130"/>
      <c r="H39" s="130"/>
      <c r="I39" s="38"/>
      <c r="J39" s="120">
        <v>40</v>
      </c>
      <c r="K39" s="76"/>
      <c r="L39" s="76"/>
      <c r="M39" s="56"/>
      <c r="N39" s="89"/>
      <c r="O39" s="89"/>
      <c r="P39" s="89"/>
      <c r="Q39" s="89"/>
      <c r="R39" s="89"/>
      <c r="S39" s="56"/>
      <c r="T39" s="56"/>
    </row>
    <row r="40" spans="1:20" ht="18" x14ac:dyDescent="0.25">
      <c r="A40" s="56"/>
      <c r="B40" s="91"/>
      <c r="C40" s="115"/>
      <c r="D40" s="115"/>
      <c r="E40" s="425"/>
      <c r="F40" s="425"/>
      <c r="G40" s="425"/>
      <c r="H40" s="425"/>
      <c r="I40" s="426" t="e">
        <f>IF(OR(J35="",J33="",),"",VLOOKUP(J35,#REF!,2,FALSE))</f>
        <v>#REF!</v>
      </c>
      <c r="J40" s="426"/>
      <c r="K40" s="76"/>
      <c r="L40" s="76"/>
      <c r="M40" s="56"/>
      <c r="N40" s="89"/>
      <c r="O40" s="89"/>
      <c r="P40" s="89"/>
      <c r="Q40" s="89"/>
      <c r="R40" s="89"/>
      <c r="S40" s="56"/>
      <c r="T40" s="56"/>
    </row>
    <row r="41" spans="1:20" ht="18" x14ac:dyDescent="0.25">
      <c r="A41" s="56"/>
      <c r="B41" s="97"/>
      <c r="C41" s="115"/>
      <c r="D41" s="115"/>
      <c r="E41" s="116"/>
      <c r="F41" s="116"/>
      <c r="G41" s="116"/>
      <c r="H41" s="116"/>
      <c r="I41" s="112"/>
      <c r="J41" s="112"/>
      <c r="K41" s="58"/>
      <c r="L41" s="58"/>
      <c r="M41" s="56"/>
      <c r="N41" s="89"/>
      <c r="O41" s="89"/>
      <c r="P41" s="89"/>
      <c r="Q41" s="89"/>
      <c r="R41" s="89"/>
      <c r="S41" s="56"/>
      <c r="T41" s="56"/>
    </row>
    <row r="42" spans="1:20" ht="12.75" customHeight="1" x14ac:dyDescent="0.25">
      <c r="A42" s="56"/>
      <c r="B42" s="58"/>
      <c r="C42" s="109"/>
      <c r="D42" s="109"/>
      <c r="E42" s="109"/>
      <c r="F42" s="109"/>
      <c r="G42" s="109"/>
      <c r="H42" s="109"/>
      <c r="I42" s="109"/>
      <c r="J42" s="109"/>
      <c r="K42" s="58"/>
      <c r="L42" s="58"/>
      <c r="M42" s="56"/>
      <c r="N42" s="89"/>
      <c r="O42" s="89"/>
      <c r="P42" s="89"/>
      <c r="Q42" s="89"/>
      <c r="R42" s="89"/>
      <c r="S42" s="56"/>
      <c r="T42" s="56"/>
    </row>
    <row r="43" spans="1:20" ht="12.75" customHeight="1" x14ac:dyDescent="0.25">
      <c r="A43" s="56"/>
      <c r="B43" s="58"/>
      <c r="C43" s="109"/>
      <c r="D43" s="109"/>
      <c r="E43" s="109"/>
      <c r="F43" s="109"/>
      <c r="G43" s="109"/>
      <c r="H43" s="109"/>
      <c r="I43" s="109"/>
      <c r="J43" s="109"/>
      <c r="K43" s="58"/>
      <c r="L43" s="58"/>
      <c r="M43" s="56"/>
      <c r="N43" s="56"/>
      <c r="O43" s="56"/>
      <c r="P43" s="56"/>
      <c r="Q43" s="56"/>
      <c r="R43" s="56"/>
      <c r="S43" s="56"/>
      <c r="T43" s="56"/>
    </row>
    <row r="44" spans="1:20" ht="12.75" customHeight="1" x14ac:dyDescent="0.25">
      <c r="A44" s="56"/>
      <c r="B44" s="58"/>
      <c r="C44" s="58"/>
      <c r="D44" s="58"/>
      <c r="E44" s="58"/>
      <c r="F44" s="58"/>
      <c r="G44" s="58"/>
      <c r="H44" s="58"/>
      <c r="I44" s="109"/>
      <c r="J44" s="109"/>
      <c r="K44" s="58"/>
      <c r="L44" s="58"/>
      <c r="M44" s="56"/>
      <c r="N44" s="56"/>
      <c r="O44" s="56"/>
      <c r="P44" s="56"/>
      <c r="Q44" s="56"/>
      <c r="R44" s="56"/>
      <c r="S44" s="56"/>
      <c r="T44" s="56"/>
    </row>
    <row r="45" spans="1:20" ht="12.75" customHeight="1" x14ac:dyDescent="0.25">
      <c r="A45" s="56"/>
      <c r="B45" s="58"/>
      <c r="C45" s="58"/>
      <c r="D45" s="58"/>
      <c r="E45" s="58"/>
      <c r="F45" s="58"/>
      <c r="G45" s="58"/>
      <c r="H45" s="58"/>
      <c r="I45" s="109"/>
      <c r="J45" s="109"/>
      <c r="K45" s="58"/>
      <c r="L45" s="58"/>
      <c r="M45" s="56"/>
      <c r="N45" s="56"/>
      <c r="O45" s="56"/>
      <c r="P45" s="56"/>
      <c r="Q45" s="56"/>
      <c r="R45" s="56"/>
      <c r="S45" s="56"/>
      <c r="T45" s="56"/>
    </row>
    <row r="46" spans="1:20" ht="12.75" customHeight="1" x14ac:dyDescent="0.25">
      <c r="A46" s="56"/>
      <c r="B46" s="58"/>
      <c r="C46" s="58"/>
      <c r="D46" s="58"/>
      <c r="E46" s="58"/>
      <c r="F46" s="58"/>
      <c r="G46" s="58"/>
      <c r="H46" s="58"/>
      <c r="I46" s="109"/>
      <c r="J46" s="109"/>
      <c r="K46" s="58"/>
      <c r="L46" s="58"/>
      <c r="M46" s="56"/>
      <c r="N46" s="56"/>
      <c r="O46" s="56"/>
      <c r="P46" s="56"/>
      <c r="Q46" s="56"/>
      <c r="R46" s="56"/>
      <c r="S46" s="56"/>
      <c r="T46" s="56"/>
    </row>
    <row r="47" spans="1:20" ht="12.75" customHeight="1" x14ac:dyDescent="0.25">
      <c r="A47" s="56"/>
      <c r="B47" s="58"/>
      <c r="C47" s="58"/>
      <c r="D47" s="58"/>
      <c r="E47" s="58"/>
      <c r="F47" s="58"/>
      <c r="G47" s="58"/>
      <c r="H47" s="58"/>
      <c r="I47" s="58"/>
      <c r="J47" s="58"/>
      <c r="K47" s="58"/>
      <c r="L47" s="58"/>
      <c r="M47" s="56"/>
      <c r="N47" s="56"/>
      <c r="O47" s="56"/>
      <c r="P47" s="56"/>
      <c r="Q47" s="56"/>
      <c r="R47" s="56"/>
      <c r="S47" s="56"/>
      <c r="T47" s="56"/>
    </row>
    <row r="48" spans="1:20" ht="12.75" customHeight="1" x14ac:dyDescent="0.25">
      <c r="A48" s="56"/>
      <c r="B48" s="58"/>
      <c r="C48" s="58"/>
      <c r="D48" s="58"/>
      <c r="E48" s="58"/>
      <c r="F48" s="58"/>
      <c r="G48" s="58"/>
      <c r="H48" s="58"/>
      <c r="I48" s="58"/>
      <c r="J48" s="58"/>
      <c r="K48" s="58"/>
      <c r="L48" s="58"/>
      <c r="M48" s="56"/>
      <c r="N48" s="56"/>
      <c r="O48" s="56"/>
      <c r="P48" s="56"/>
      <c r="Q48" s="56"/>
      <c r="R48" s="56"/>
      <c r="S48" s="56"/>
      <c r="T48" s="56"/>
    </row>
    <row r="49" spans="1:20" ht="12.75" customHeight="1" x14ac:dyDescent="0.25">
      <c r="A49" s="56"/>
      <c r="B49" s="58"/>
      <c r="C49" s="58"/>
      <c r="D49" s="58"/>
      <c r="E49" s="58"/>
      <c r="F49" s="58"/>
      <c r="G49" s="58"/>
      <c r="H49" s="58"/>
      <c r="I49" s="58"/>
      <c r="J49" s="58"/>
      <c r="K49" s="58"/>
      <c r="L49" s="58"/>
      <c r="M49" s="56"/>
      <c r="N49" s="56"/>
      <c r="O49" s="56"/>
      <c r="P49" s="56"/>
      <c r="Q49" s="56"/>
      <c r="R49" s="56"/>
      <c r="S49" s="56"/>
      <c r="T49" s="56"/>
    </row>
    <row r="50" spans="1:20" ht="12.75" customHeight="1" x14ac:dyDescent="0.25">
      <c r="A50" s="56"/>
      <c r="B50" s="58"/>
      <c r="C50" s="58"/>
      <c r="D50" s="58"/>
      <c r="E50" s="58"/>
      <c r="F50" s="58"/>
      <c r="G50" s="58"/>
      <c r="H50" s="58"/>
      <c r="I50" s="58"/>
      <c r="J50" s="58"/>
      <c r="K50" s="58"/>
      <c r="L50" s="58"/>
      <c r="M50" s="56"/>
      <c r="N50" s="56"/>
      <c r="O50" s="56"/>
      <c r="P50" s="56"/>
      <c r="Q50" s="56"/>
      <c r="R50" s="56"/>
      <c r="S50" s="56"/>
      <c r="T50" s="56"/>
    </row>
    <row r="51" spans="1:20" ht="12.75" customHeight="1" x14ac:dyDescent="0.25">
      <c r="A51" s="73"/>
      <c r="B51" s="73"/>
      <c r="C51" s="73"/>
      <c r="D51" s="73"/>
      <c r="E51" s="73"/>
      <c r="F51" s="73"/>
      <c r="G51" s="73"/>
      <c r="H51" s="73"/>
      <c r="I51" s="73"/>
      <c r="J51" s="73"/>
      <c r="K51" s="73"/>
      <c r="L51" s="73"/>
      <c r="M51" s="73"/>
      <c r="N51" s="56"/>
      <c r="O51" s="56"/>
      <c r="P51" s="56"/>
      <c r="Q51" s="56"/>
      <c r="R51" s="56"/>
      <c r="S51" s="73"/>
      <c r="T51" s="56"/>
    </row>
    <row r="52" spans="1:20" ht="12.75" customHeight="1" x14ac:dyDescent="0.25">
      <c r="A52" s="34"/>
      <c r="B52" s="34"/>
      <c r="C52" s="34"/>
      <c r="D52" s="34"/>
      <c r="E52" s="34"/>
      <c r="F52" s="34"/>
      <c r="G52" s="34"/>
      <c r="H52" s="34"/>
      <c r="I52" s="34"/>
      <c r="J52" s="34"/>
      <c r="K52" s="34"/>
      <c r="L52" s="34"/>
      <c r="M52" s="34"/>
      <c r="N52" s="34"/>
      <c r="O52" s="34"/>
      <c r="P52" s="34"/>
      <c r="Q52" s="34"/>
      <c r="R52" s="34"/>
      <c r="S52" s="34"/>
      <c r="T52" s="56"/>
    </row>
    <row r="53" spans="1:20" ht="12.75" customHeight="1" x14ac:dyDescent="0.25">
      <c r="A53" s="34"/>
      <c r="B53" s="34"/>
      <c r="C53" s="34"/>
      <c r="D53" s="34"/>
      <c r="E53" s="34"/>
      <c r="F53" s="34"/>
      <c r="G53" s="34"/>
      <c r="H53" s="34"/>
      <c r="I53" s="34"/>
      <c r="J53" s="34"/>
      <c r="K53" s="34"/>
      <c r="L53" s="34"/>
      <c r="M53" s="34"/>
      <c r="N53" s="34"/>
      <c r="O53" s="34"/>
      <c r="P53" s="34"/>
      <c r="Q53" s="34"/>
      <c r="R53" s="34"/>
      <c r="S53" s="34"/>
      <c r="T53" s="56"/>
    </row>
    <row r="54" spans="1:20" ht="12.75" customHeight="1" x14ac:dyDescent="0.25">
      <c r="A54" s="34"/>
      <c r="B54" s="34"/>
      <c r="C54" s="34"/>
      <c r="D54" s="34"/>
      <c r="E54" s="34"/>
      <c r="F54" s="34"/>
      <c r="G54" s="34"/>
      <c r="H54" s="34"/>
      <c r="I54" s="34"/>
      <c r="J54" s="34"/>
      <c r="K54" s="34"/>
      <c r="L54" s="34"/>
      <c r="M54" s="34"/>
      <c r="N54" s="34"/>
      <c r="O54" s="34"/>
      <c r="P54" s="34"/>
      <c r="Q54" s="34"/>
      <c r="R54" s="34"/>
      <c r="S54" s="34"/>
      <c r="T54" s="56"/>
    </row>
    <row r="55" spans="1:20" ht="12.75" customHeight="1" x14ac:dyDescent="0.25">
      <c r="A55" s="34"/>
      <c r="B55" s="34"/>
      <c r="C55" s="34"/>
      <c r="D55" s="34"/>
      <c r="E55" s="34"/>
      <c r="F55" s="34"/>
      <c r="G55" s="34"/>
      <c r="H55" s="34"/>
      <c r="I55" s="34"/>
      <c r="J55" s="34"/>
      <c r="K55" s="34"/>
      <c r="L55" s="34"/>
      <c r="M55" s="34"/>
      <c r="N55" s="34"/>
      <c r="O55" s="34"/>
      <c r="P55" s="34"/>
      <c r="Q55" s="34"/>
      <c r="R55" s="34"/>
      <c r="S55" s="34"/>
      <c r="T55" s="56"/>
    </row>
    <row r="56" spans="1:20" ht="12.75" customHeight="1" x14ac:dyDescent="0.25">
      <c r="A56" s="34"/>
      <c r="B56" s="34"/>
      <c r="C56" s="34"/>
      <c r="D56" s="34"/>
      <c r="E56" s="34"/>
      <c r="F56" s="34"/>
      <c r="G56" s="34"/>
      <c r="H56" s="34"/>
      <c r="I56" s="34"/>
      <c r="J56" s="34"/>
      <c r="K56" s="34"/>
      <c r="L56" s="34"/>
      <c r="M56" s="34"/>
      <c r="N56" s="34"/>
      <c r="O56" s="34"/>
      <c r="P56" s="34"/>
      <c r="Q56" s="34"/>
      <c r="R56" s="34"/>
      <c r="S56" s="34"/>
      <c r="T56" s="56"/>
    </row>
    <row r="57" spans="1:20" ht="12.75" customHeight="1" x14ac:dyDescent="0.25">
      <c r="A57" s="34"/>
      <c r="B57" s="34"/>
      <c r="C57" s="34"/>
      <c r="D57" s="34"/>
      <c r="E57" s="34"/>
      <c r="F57" s="34"/>
      <c r="G57" s="34"/>
      <c r="H57" s="34"/>
      <c r="I57" s="34"/>
      <c r="J57" s="34"/>
      <c r="K57" s="34"/>
      <c r="L57" s="34"/>
      <c r="M57" s="34"/>
      <c r="N57" s="34"/>
      <c r="O57" s="34"/>
      <c r="P57" s="34"/>
      <c r="Q57" s="34"/>
      <c r="R57" s="34"/>
      <c r="S57" s="34"/>
      <c r="T57" s="56"/>
    </row>
    <row r="58" spans="1:20" ht="12.75" customHeight="1" x14ac:dyDescent="0.25">
      <c r="A58" s="34"/>
      <c r="B58" s="34"/>
      <c r="C58" s="34"/>
      <c r="D58" s="34"/>
      <c r="E58" s="34"/>
      <c r="F58" s="34"/>
      <c r="G58" s="34"/>
      <c r="H58" s="34"/>
      <c r="I58" s="34"/>
      <c r="J58" s="34"/>
      <c r="K58" s="34"/>
      <c r="L58" s="34"/>
      <c r="M58" s="34"/>
      <c r="N58" s="34"/>
      <c r="O58" s="34"/>
      <c r="P58" s="34"/>
      <c r="Q58" s="34"/>
      <c r="R58" s="34"/>
      <c r="S58" s="34"/>
      <c r="T58" s="56"/>
    </row>
    <row r="59" spans="1:20" ht="12.75" customHeight="1" x14ac:dyDescent="0.25">
      <c r="A59" s="34"/>
      <c r="B59" s="34"/>
      <c r="C59" s="34"/>
      <c r="D59" s="34"/>
      <c r="E59" s="34"/>
      <c r="F59" s="34"/>
      <c r="G59" s="34"/>
      <c r="H59" s="34"/>
      <c r="I59" s="34"/>
      <c r="J59" s="34"/>
      <c r="K59" s="34"/>
      <c r="L59" s="34"/>
      <c r="M59" s="34"/>
      <c r="N59" s="34"/>
      <c r="O59" s="34"/>
      <c r="P59" s="34"/>
      <c r="Q59" s="34"/>
      <c r="R59" s="34"/>
      <c r="S59" s="34"/>
      <c r="T59" s="56"/>
    </row>
    <row r="60" spans="1:20" ht="12.75" customHeight="1" x14ac:dyDescent="0.25">
      <c r="A60" s="34"/>
      <c r="B60" s="34"/>
      <c r="C60" s="34"/>
      <c r="D60" s="34"/>
      <c r="E60" s="34"/>
      <c r="F60" s="34"/>
      <c r="G60" s="34"/>
      <c r="H60" s="34"/>
      <c r="I60" s="34"/>
      <c r="J60" s="34"/>
      <c r="K60" s="34"/>
      <c r="L60" s="34"/>
      <c r="M60" s="34"/>
      <c r="N60" s="34"/>
      <c r="O60" s="34"/>
      <c r="P60" s="34"/>
      <c r="Q60" s="34"/>
      <c r="R60" s="34"/>
      <c r="S60" s="34"/>
      <c r="T60" s="56"/>
    </row>
    <row r="61" spans="1:20" ht="12.75" customHeight="1" x14ac:dyDescent="0.25">
      <c r="A61" s="34"/>
      <c r="B61" s="34"/>
      <c r="C61" s="34"/>
      <c r="D61" s="34"/>
      <c r="E61" s="34"/>
      <c r="F61" s="34"/>
      <c r="G61" s="34"/>
      <c r="H61" s="34"/>
      <c r="I61" s="34"/>
      <c r="J61" s="34"/>
      <c r="K61" s="34"/>
      <c r="L61" s="34"/>
      <c r="M61" s="34"/>
      <c r="N61" s="34"/>
      <c r="O61" s="34"/>
      <c r="P61" s="34"/>
      <c r="Q61" s="34"/>
      <c r="R61" s="34"/>
      <c r="S61" s="34"/>
      <c r="T61" s="56"/>
    </row>
    <row r="62" spans="1:20" ht="12.75" customHeight="1" x14ac:dyDescent="0.25">
      <c r="A62" s="34"/>
      <c r="B62" s="34"/>
      <c r="C62" s="34"/>
      <c r="D62" s="34"/>
      <c r="E62" s="34"/>
      <c r="F62" s="34"/>
      <c r="G62" s="34"/>
      <c r="H62" s="34"/>
      <c r="I62" s="34"/>
      <c r="J62" s="34"/>
      <c r="K62" s="34"/>
      <c r="L62" s="34"/>
      <c r="M62" s="34"/>
      <c r="N62" s="34"/>
      <c r="O62" s="34"/>
      <c r="P62" s="34"/>
      <c r="Q62" s="34"/>
      <c r="R62" s="34"/>
      <c r="S62" s="34"/>
      <c r="T62" s="56"/>
    </row>
    <row r="63" spans="1:20" ht="12.75" customHeight="1" x14ac:dyDescent="0.25">
      <c r="A63" s="34"/>
      <c r="B63" s="34"/>
      <c r="C63" s="34"/>
      <c r="D63" s="34"/>
      <c r="E63" s="34"/>
      <c r="F63" s="34"/>
      <c r="G63" s="34"/>
      <c r="H63" s="34"/>
      <c r="I63" s="34"/>
      <c r="J63" s="34"/>
      <c r="K63" s="34"/>
      <c r="L63" s="34"/>
      <c r="M63" s="34"/>
      <c r="N63" s="34"/>
      <c r="O63" s="34"/>
      <c r="P63" s="34"/>
      <c r="Q63" s="34"/>
      <c r="R63" s="34"/>
      <c r="S63" s="56"/>
      <c r="T63" s="56"/>
    </row>
  </sheetData>
  <sheetProtection selectLockedCells="1"/>
  <protectedRanges>
    <protectedRange sqref="I37" name="Område7"/>
    <protectedRange sqref="J39 E40:H40" name="Område1"/>
    <protectedRange sqref="V32 J33 F32:G32" name="Område2"/>
    <protectedRange sqref="J35" name="Område3"/>
    <protectedRange sqref="J27" name="Område4"/>
    <protectedRange sqref="M21:M22 C21:C23 D22:F23" name="Område5"/>
    <protectedRange sqref="J17" name="Område6"/>
  </protectedRanges>
  <mergeCells count="28">
    <mergeCell ref="B6:N7"/>
    <mergeCell ref="C8:N8"/>
    <mergeCell ref="B15:K15"/>
    <mergeCell ref="B2:O4"/>
    <mergeCell ref="P23:R23"/>
    <mergeCell ref="D22:E22"/>
    <mergeCell ref="E21:F21"/>
    <mergeCell ref="C27:E27"/>
    <mergeCell ref="C30:J30"/>
    <mergeCell ref="C19:I19"/>
    <mergeCell ref="C17:I17"/>
    <mergeCell ref="D23:E23"/>
    <mergeCell ref="G23:H23"/>
    <mergeCell ref="G22:H22"/>
    <mergeCell ref="C21:D21"/>
    <mergeCell ref="C20:D20"/>
    <mergeCell ref="G20:H20"/>
    <mergeCell ref="G21:H21"/>
    <mergeCell ref="E20:F20"/>
    <mergeCell ref="E40:H40"/>
    <mergeCell ref="I40:J40"/>
    <mergeCell ref="U32:W32"/>
    <mergeCell ref="U31:W31"/>
    <mergeCell ref="C35:I35"/>
    <mergeCell ref="C37:H37"/>
    <mergeCell ref="J32:K32"/>
    <mergeCell ref="E31:G31"/>
    <mergeCell ref="C33:I33"/>
  </mergeCells>
  <conditionalFormatting sqref="F22:G23 E21 C22:D23 C20:C21 M21:M22">
    <cfRule type="expression" dxfId="46" priority="55">
      <formula>$J$17=""</formula>
    </cfRule>
  </conditionalFormatting>
  <conditionalFormatting sqref="E20">
    <cfRule type="expression" dxfId="45" priority="54">
      <formula>$J$17=""</formula>
    </cfRule>
  </conditionalFormatting>
  <conditionalFormatting sqref="M21">
    <cfRule type="expression" dxfId="44" priority="53">
      <formula>$J$17=""</formula>
    </cfRule>
  </conditionalFormatting>
  <conditionalFormatting sqref="G23">
    <cfRule type="expression" dxfId="43" priority="51">
      <formula>$G$23=0</formula>
    </cfRule>
  </conditionalFormatting>
  <conditionalFormatting sqref="C25:L25 D24:H24 E21 F22:G23 M21:M22 D22:D23 C21:C24">
    <cfRule type="expression" dxfId="42" priority="49">
      <formula>$J$17=""</formula>
    </cfRule>
  </conditionalFormatting>
  <conditionalFormatting sqref="E39:F39 E40 C41:J41 C39 J39">
    <cfRule type="expression" dxfId="41" priority="67">
      <formula>$J$35=""</formula>
    </cfRule>
  </conditionalFormatting>
  <conditionalFormatting sqref="J37">
    <cfRule type="expression" dxfId="40" priority="24">
      <formula>$J$35=""</formula>
    </cfRule>
    <cfRule type="expression" dxfId="39" priority="25">
      <formula>$J$35="Brændselskedel"</formula>
    </cfRule>
    <cfRule type="expression" dxfId="38" priority="31">
      <formula>$J$35=""</formula>
    </cfRule>
  </conditionalFormatting>
  <conditionalFormatting sqref="C39:H39">
    <cfRule type="expression" dxfId="37" priority="32">
      <formula>$J$35=""</formula>
    </cfRule>
  </conditionalFormatting>
  <conditionalFormatting sqref="I37">
    <cfRule type="expression" dxfId="36" priority="27">
      <formula>$J$35=""</formula>
    </cfRule>
  </conditionalFormatting>
  <conditionalFormatting sqref="E21:F21">
    <cfRule type="expression" dxfId="35" priority="17">
      <formula>$J$17="Årsrapport"</formula>
    </cfRule>
  </conditionalFormatting>
  <conditionalFormatting sqref="I21 E21:F21">
    <cfRule type="expression" dxfId="34" priority="16">
      <formula>$J$17="CHR"</formula>
    </cfRule>
  </conditionalFormatting>
  <conditionalFormatting sqref="E21">
    <cfRule type="expression" dxfId="33" priority="50">
      <formula>$J$17=""</formula>
    </cfRule>
    <cfRule type="expression" dxfId="32" priority="52">
      <formula>$G$22:$H$23=0</formula>
    </cfRule>
  </conditionalFormatting>
  <conditionalFormatting sqref="I21">
    <cfRule type="expression" dxfId="31" priority="36">
      <formula>$J$17=""</formula>
    </cfRule>
  </conditionalFormatting>
  <conditionalFormatting sqref="G20:G21">
    <cfRule type="expression" dxfId="30" priority="7">
      <formula>$J$17=""</formula>
    </cfRule>
  </conditionalFormatting>
  <conditionalFormatting sqref="G20:G21">
    <cfRule type="expression" dxfId="29" priority="6">
      <formula>$G$23=0</formula>
    </cfRule>
  </conditionalFormatting>
  <conditionalFormatting sqref="G20:G21">
    <cfRule type="expression" dxfId="28" priority="5">
      <formula>$J$17=""</formula>
    </cfRule>
  </conditionalFormatting>
  <conditionalFormatting sqref="C40:D40">
    <cfRule type="expression" dxfId="27" priority="2">
      <formula>$J$35=""</formula>
    </cfRule>
  </conditionalFormatting>
  <conditionalFormatting sqref="J39">
    <cfRule type="expression" dxfId="26" priority="21">
      <formula>#REF!&gt;2</formula>
    </cfRule>
  </conditionalFormatting>
  <conditionalFormatting sqref="E21">
    <cfRule type="expression" dxfId="25" priority="45">
      <formula>$J$17=#REF!</formula>
    </cfRule>
    <cfRule type="expression" dxfId="24" priority="46">
      <formula>$J$17=#REF!</formula>
    </cfRule>
    <cfRule type="expression" dxfId="23" priority="47">
      <formula>$J$17=#REF!</formula>
    </cfRule>
    <cfRule type="expression" priority="48">
      <formula>$J$17=#REF!</formula>
    </cfRule>
    <cfRule type="expression" dxfId="22" priority="58">
      <formula>$J$17=#REF!</formula>
    </cfRule>
    <cfRule type="expression" dxfId="21" priority="59">
      <formula>$J$17=#REF!</formula>
    </cfRule>
    <cfRule type="expression" dxfId="20" priority="60">
      <formula>$J$17=#REF!</formula>
    </cfRule>
    <cfRule type="expression" priority="61">
      <formula>$J$17=#REF!</formula>
    </cfRule>
    <cfRule type="expression" dxfId="19" priority="62">
      <formula>$J$17=#REF!</formula>
    </cfRule>
    <cfRule type="expression" dxfId="18" priority="63">
      <formula>$J$17=#REF!</formula>
    </cfRule>
    <cfRule type="expression" dxfId="17" priority="64">
      <formula>$E$21=#REF!</formula>
    </cfRule>
    <cfRule type="expression" dxfId="16" priority="66">
      <formula>$J$17=#REF!</formula>
    </cfRule>
  </conditionalFormatting>
  <conditionalFormatting sqref="I21">
    <cfRule type="expression" dxfId="15" priority="41">
      <formula>$J$17=#REF!</formula>
    </cfRule>
    <cfRule type="expression" priority="42">
      <formula>$J$17=#REF!</formula>
    </cfRule>
  </conditionalFormatting>
  <dataValidations count="6">
    <dataValidation type="decimal" allowBlank="1" showInputMessage="1" showErrorMessage="1" sqref="E40:H40" xr:uid="{00000000-0002-0000-0500-000000000000}">
      <formula1>0.5</formula1>
      <formula2>1.05</formula2>
    </dataValidation>
    <dataValidation allowBlank="1" showErrorMessage="1" prompt="Her indtastes optælling af specifikke samlede antal lyskilder, og ikke antal lamper/lysarmaturer. Hvis der f.eks, er to, tre eller fire lyskilder i en lampe/lysaramtur, så skal der optælles hhv. to, tre eller fire lyskilder." sqref="G16:J16 G26:J26 G24 I20:I24" xr:uid="{00000000-0002-0000-0500-000001000000}"/>
    <dataValidation allowBlank="1" showErrorMessage="1" sqref="C17:C19" xr:uid="{00000000-0002-0000-0500-000002000000}"/>
    <dataValidation type="whole" allowBlank="1" showInputMessage="1" showErrorMessage="1" prompt="Indtast årgang for eksisterende kedel/ kalorifer. Årstallet kan typisk findes på kedlens mærkeplade. Hvis ansøger har to kedler eller kalorifer med samme brændsel kan en gennemsnit af årstallet benyttes" sqref="F32:G32" xr:uid="{00000000-0002-0000-0500-000003000000}">
      <formula1>1950</formula1>
      <formula2>2020</formula2>
    </dataValidation>
    <dataValidation type="list" allowBlank="1" showInputMessage="1" showErrorMessage="1" sqref="Q8:Q11 J27 J35" xr:uid="{00000000-0002-0000-0500-000004000000}">
      <formula1>#REF!</formula1>
    </dataValidation>
    <dataValidation type="list" allowBlank="1" showErrorMessage="1" error="Der kan indtastes værdier mellem 0 og 24" sqref="J17" xr:uid="{00000000-0002-0000-0500-000005000000}">
      <formula1>#REF!</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57" id="{2F716DE6-3694-46E8-AC4B-5972D305DA23}">
            <x14:iconSet iconSet="3Symbols2" custom="1">
              <x14:cfvo type="percent">
                <xm:f>0</xm:f>
              </x14:cfvo>
              <x14:cfvo type="num">
                <xm:f>-0.5</xm:f>
              </x14:cfvo>
              <x14:cfvo type="num">
                <xm:f>0.5</xm:f>
              </x14:cfvo>
              <x14:cfIcon iconSet="3Symbols2" iconId="0"/>
              <x14:cfIcon iconSet="3Symbols2" iconId="1"/>
              <x14:cfIcon iconSet="3Symbols2" iconId="2"/>
            </x14:iconSet>
          </x14:cfRule>
          <xm:sqref>R8:R11</xm:sqref>
        </x14:conditionalFormatting>
        <x14:conditionalFormatting xmlns:xm="http://schemas.microsoft.com/office/excel/2006/main">
          <x14:cfRule type="iconSet" priority="56" id="{45E63E47-CBD3-491C-A8A1-522981C8C6EA}">
            <x14:iconSet iconSet="3Symbols2" custom="1">
              <x14:cfvo type="percent">
                <xm:f>0</xm:f>
              </x14:cfvo>
              <x14:cfvo type="num">
                <xm:f>-0.5</xm:f>
              </x14:cfvo>
              <x14:cfvo type="num">
                <xm:f>0.5</xm:f>
              </x14:cfvo>
              <x14:cfIcon iconSet="3Symbols2" iconId="0"/>
              <x14:cfIcon iconSet="3Symbols2" iconId="1"/>
              <x14:cfIcon iconSet="3Symbols2" iconId="2"/>
            </x14:iconSet>
          </x14:cfRule>
          <xm:sqref>J13</xm:sqref>
        </x14:conditionalFormatting>
        <x14:conditionalFormatting xmlns:xm="http://schemas.microsoft.com/office/excel/2006/main">
          <x14:cfRule type="expression" priority="65" id="{32E57E0F-B6D1-4E9C-B0AE-312D1A431A59}">
            <xm:f>$J$17='\Users\B130824\Downloads\[bilag_5_-_standardloesning_for_udskiftning_af_braendselskedler_i_stalde_120822 (3).xlsx]Grise - regneark'!#REF!</xm:f>
            <x14:dxf/>
          </x14:cfRule>
          <xm:sqref>F22:F23 C22:D23 C21 M21:M22</xm:sqref>
        </x14:conditionalFormatting>
        <x14:conditionalFormatting xmlns:xm="http://schemas.microsoft.com/office/excel/2006/main">
          <x14:cfRule type="expression" priority="43" id="{582C0B05-A2AE-4CB4-A986-B2B89372DC15}">
            <xm:f>$J$17='\Users\B130824\Downloads\[bilag_5_-_standardloesning_for_udskiftning_af_braendselskedler_i_stalde_120822 (3).xlsx]Grise - regneark'!#REF!</xm:f>
            <x14:dxf>
              <font>
                <color theme="9" tint="0.59996337778862885"/>
              </font>
            </x14:dxf>
          </x14:cfRule>
          <x14:cfRule type="expression" priority="44" id="{B88A7E1B-A30B-4B00-9142-F249964C9095}">
            <xm:f>$J$17='\Users\B130824\Downloads\[bilag_5_-_standardloesning_for_udskiftning_af_braendselskedler_i_stalde_120822 (3).xlsx]Grise - regneark'!#REF!</xm:f>
            <x14:dxf/>
          </x14:cfRule>
          <xm:sqref>I20</xm:sqref>
        </x14:conditionalFormatting>
        <x14:conditionalFormatting xmlns:xm="http://schemas.microsoft.com/office/excel/2006/main">
          <x14:cfRule type="expression" priority="39" id="{A9634586-E1DB-477C-8B05-12E41FFF0DD5}">
            <xm:f>$J$17='\Users\B130824\Downloads\[bilag_5_-_standardloesning_for_udskiftning_af_braendselskedler_i_stalde_120822 (3).xlsx]Grise - regneark'!#REF!</xm:f>
            <x14:dxf>
              <font>
                <b/>
                <i val="0"/>
              </font>
              <fill>
                <patternFill>
                  <bgColor theme="0" tint="-0.14996795556505021"/>
                </patternFill>
              </fill>
              <border>
                <left style="thin">
                  <color auto="1"/>
                </left>
                <right style="thin">
                  <color auto="1"/>
                </right>
                <top style="thin">
                  <color auto="1"/>
                </top>
                <bottom style="thin">
                  <color auto="1"/>
                </bottom>
                <vertical/>
                <horizontal/>
              </border>
            </x14:dxf>
          </x14:cfRule>
          <xm:sqref>G24:H24</xm:sqref>
        </x14:conditionalFormatting>
        <x14:conditionalFormatting xmlns:xm="http://schemas.microsoft.com/office/excel/2006/main">
          <x14:cfRule type="expression" priority="37" id="{A239B412-4167-4C7D-BE48-EA8FF54FCF79}">
            <xm:f>$J$17='\Users\B130824\Downloads\[bilag_5_-_standardloesning_for_udskiftning_af_braendselskedler_i_stalde_120822 (3).xlsx]Grise - regneark'!#REF!</xm:f>
            <x14:dxf>
              <font>
                <b/>
                <i val="0"/>
              </font>
              <fill>
                <patternFill>
                  <bgColor theme="0" tint="-0.14996795556505021"/>
                </patternFill>
              </fill>
              <border>
                <left style="thin">
                  <color auto="1"/>
                </left>
                <right style="thin">
                  <color auto="1"/>
                </right>
                <top style="thin">
                  <color auto="1"/>
                </top>
                <bottom style="thin">
                  <color auto="1"/>
                </bottom>
                <vertical/>
                <horizontal/>
              </border>
            </x14:dxf>
          </x14:cfRule>
          <x14:cfRule type="expression" priority="38" id="{4E9194FE-DA05-472E-A8C3-61EE458BC1E6}">
            <xm:f>$J$17='\Users\B130824\Downloads\[bilag_5_-_standardloesning_for_udskiftning_af_braendselskedler_i_stalde_120822 (3).xlsx]Grise - regneark'!#REF!</xm:f>
            <x14:dxf>
              <font>
                <b/>
                <i val="0"/>
              </font>
              <fill>
                <patternFill>
                  <bgColor theme="9" tint="0.59996337778862885"/>
                </patternFill>
              </fill>
              <border>
                <left style="thin">
                  <color auto="1"/>
                </left>
                <right style="thin">
                  <color auto="1"/>
                </right>
                <top style="thin">
                  <color auto="1"/>
                </top>
                <bottom style="thin">
                  <color auto="1"/>
                </bottom>
                <vertical/>
                <horizontal/>
              </border>
            </x14:dxf>
          </x14:cfRule>
          <xm:sqref>I24</xm:sqref>
        </x14:conditionalFormatting>
        <x14:conditionalFormatting xmlns:xm="http://schemas.microsoft.com/office/excel/2006/main">
          <x14:cfRule type="expression" priority="68" id="{14F2932F-3053-4C24-A21F-A6FB65C81B3D}">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14:cfRule type="expression" priority="69" id="{94AA2F19-F639-49CA-A1F5-4E28488F6FAD}">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m:sqref>E39:F39 E41:F41 E40 I41 C39 C41 J39</xm:sqref>
        </x14:conditionalFormatting>
        <x14:conditionalFormatting xmlns:xm="http://schemas.microsoft.com/office/excel/2006/main">
          <x14:cfRule type="expression" priority="30" id="{73636485-9D89-46E4-AF08-136AC5BAD08E}">
            <xm:f>$J$35='\Users\B130824\Downloads\[bilag_5_-_standardloesning_for_udskiftning_af_braendselskedler_i_stalde_120822 (3).xlsx]Grise - regneark'!#REF!</xm:f>
            <x14:dxf>
              <fill>
                <patternFill>
                  <bgColor theme="0" tint="-0.14996795556505021"/>
                </patternFill>
              </fill>
              <border>
                <left style="thin">
                  <color auto="1"/>
                </left>
                <right style="thin">
                  <color auto="1"/>
                </right>
                <top style="thin">
                  <color auto="1"/>
                </top>
                <bottom style="thin">
                  <color auto="1"/>
                </bottom>
                <vertical/>
                <horizontal/>
              </border>
            </x14:dxf>
          </x14:cfRule>
          <x14:cfRule type="expression" priority="35" id="{5598BC12-46F4-4194-86EB-41AFB27D906A}">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style="thin">
                  <color auto="1"/>
                </top>
                <bottom/>
                <vertical/>
                <horizontal/>
              </border>
            </x14:dxf>
          </x14:cfRule>
          <xm:sqref>J37</xm:sqref>
        </x14:conditionalFormatting>
        <x14:conditionalFormatting xmlns:xm="http://schemas.microsoft.com/office/excel/2006/main">
          <x14:cfRule type="expression" priority="34" id="{0F9B92A8-C848-4975-9F74-40EB77C029B3}">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m:sqref>C41:J41 E40 C39:H39 J39</xm:sqref>
        </x14:conditionalFormatting>
        <x14:conditionalFormatting xmlns:xm="http://schemas.microsoft.com/office/excel/2006/main">
          <x14:cfRule type="expression" priority="33" id="{94A1414F-CD4E-49E7-8F8B-A49E349837AC}">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m:sqref>C39:H39</xm:sqref>
        </x14:conditionalFormatting>
        <x14:conditionalFormatting xmlns:xm="http://schemas.microsoft.com/office/excel/2006/main">
          <x14:cfRule type="expression" priority="28" id="{AC5E0AB7-15FD-41E8-88CF-1FB10BADC7F5}">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14:cfRule type="expression" priority="29" id="{3860DF4D-86D4-461F-B131-9BE71C296ABB}">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m:sqref>I37</xm:sqref>
        </x14:conditionalFormatting>
        <x14:conditionalFormatting xmlns:xm="http://schemas.microsoft.com/office/excel/2006/main">
          <x14:cfRule type="iconSet" priority="70" id="{7009F22B-61F7-44F9-AF94-F79A98AD6E0F}">
            <x14:iconSet iconSet="3Symbols2" custom="1">
              <x14:cfvo type="percent">
                <xm:f>0</xm:f>
              </x14:cfvo>
              <x14:cfvo type="num">
                <xm:f>-0.5</xm:f>
              </x14:cfvo>
              <x14:cfvo type="num">
                <xm:f>0.5</xm:f>
              </x14:cfvo>
              <x14:cfIcon iconSet="3Symbols2" iconId="0"/>
              <x14:cfIcon iconSet="3Symbols2" iconId="1"/>
              <x14:cfIcon iconSet="3Symbols2" iconId="2"/>
            </x14:iconSet>
          </x14:cfRule>
          <xm:sqref>K14:L14</xm:sqref>
        </x14:conditionalFormatting>
        <x14:conditionalFormatting xmlns:xm="http://schemas.microsoft.com/office/excel/2006/main">
          <x14:cfRule type="expression" priority="3" id="{97F72C2A-2E81-4D4C-BDD7-C46A89ACDD31}">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14:cfRule type="expression" priority="4" id="{B0583EEC-59C8-416B-825B-33FB8FD75059}">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m:sqref>C40:D40</xm:sqref>
        </x14:conditionalFormatting>
        <x14:conditionalFormatting xmlns:xm="http://schemas.microsoft.com/office/excel/2006/main">
          <x14:cfRule type="expression" priority="1" id="{9C4EC17E-9A4D-4CA9-8280-0B8AF366FF3F}">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m:sqref>C40:D40</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B1:C29"/>
  <sheetViews>
    <sheetView workbookViewId="0"/>
    <sheetView workbookViewId="1"/>
  </sheetViews>
  <sheetFormatPr defaultRowHeight="15" x14ac:dyDescent="0.25"/>
  <cols>
    <col min="2" max="2" width="42.85546875" customWidth="1"/>
    <col min="3" max="3" width="16.140625" customWidth="1"/>
    <col min="4" max="4" width="21.42578125" bestFit="1" customWidth="1"/>
    <col min="5" max="5" width="7.85546875" bestFit="1" customWidth="1"/>
    <col min="6" max="6" width="14.42578125" bestFit="1" customWidth="1"/>
    <col min="7" max="7" width="21.42578125" bestFit="1" customWidth="1"/>
    <col min="8" max="8" width="34.42578125" bestFit="1" customWidth="1"/>
    <col min="9" max="9" width="13.42578125" bestFit="1" customWidth="1"/>
    <col min="10" max="10" width="12.42578125" bestFit="1" customWidth="1"/>
    <col min="13" max="13" width="13.85546875" bestFit="1" customWidth="1"/>
    <col min="14" max="14" width="33.140625" bestFit="1" customWidth="1"/>
    <col min="15" max="15" width="15" bestFit="1" customWidth="1"/>
    <col min="16" max="16" width="13.85546875" bestFit="1" customWidth="1"/>
    <col min="17" max="17" width="19.140625" bestFit="1" customWidth="1"/>
    <col min="18" max="18" width="16.140625" bestFit="1" customWidth="1"/>
    <col min="19" max="19" width="13.28515625" bestFit="1" customWidth="1"/>
    <col min="20" max="20" width="10.7109375" bestFit="1" customWidth="1"/>
  </cols>
  <sheetData>
    <row r="1" spans="2:3" x14ac:dyDescent="0.25">
      <c r="B1" s="132" t="s">
        <v>62</v>
      </c>
    </row>
    <row r="2" spans="2:3" x14ac:dyDescent="0.25">
      <c r="B2" t="s">
        <v>2</v>
      </c>
    </row>
    <row r="3" spans="2:3" x14ac:dyDescent="0.25">
      <c r="B3" t="s">
        <v>3</v>
      </c>
    </row>
    <row r="5" spans="2:3" x14ac:dyDescent="0.25">
      <c r="B5" s="132" t="s">
        <v>58</v>
      </c>
      <c r="C5" s="132" t="s">
        <v>63</v>
      </c>
    </row>
    <row r="6" spans="2:3" x14ac:dyDescent="0.25">
      <c r="B6" t="s">
        <v>67</v>
      </c>
      <c r="C6">
        <v>5300</v>
      </c>
    </row>
    <row r="7" spans="2:3" x14ac:dyDescent="0.25">
      <c r="B7" t="s">
        <v>66</v>
      </c>
      <c r="C7">
        <v>2856</v>
      </c>
    </row>
    <row r="8" spans="2:3" x14ac:dyDescent="0.25">
      <c r="B8" t="s">
        <v>61</v>
      </c>
      <c r="C8">
        <v>8400</v>
      </c>
    </row>
    <row r="9" spans="2:3" x14ac:dyDescent="0.25">
      <c r="B9" t="s">
        <v>59</v>
      </c>
      <c r="C9">
        <v>4805</v>
      </c>
    </row>
    <row r="10" spans="2:3" x14ac:dyDescent="0.25">
      <c r="B10" t="s">
        <v>60</v>
      </c>
      <c r="C10">
        <v>4248</v>
      </c>
    </row>
    <row r="13" spans="2:3" x14ac:dyDescent="0.25">
      <c r="C13" s="132" t="s">
        <v>65</v>
      </c>
    </row>
    <row r="14" spans="2:3" x14ac:dyDescent="0.25">
      <c r="B14" t="s">
        <v>57</v>
      </c>
      <c r="C14" t="e">
        <f>#REF!*#REF!*(1+20%)*#REF!*10^-6</f>
        <v>#REF!</v>
      </c>
    </row>
    <row r="15" spans="2:3" x14ac:dyDescent="0.25">
      <c r="B15" t="s">
        <v>64</v>
      </c>
      <c r="C15" t="e">
        <f>#REF!*#REF!*(1+20%)*#REF!*10^-6</f>
        <v>#REF!</v>
      </c>
    </row>
    <row r="16" spans="2:3" x14ac:dyDescent="0.25">
      <c r="B16" t="s">
        <v>46</v>
      </c>
      <c r="C16" t="e">
        <f>#REF!*#REF!*(1+20%)*#REF!*10^-6</f>
        <v>#REF!</v>
      </c>
    </row>
    <row r="17" spans="2:3" x14ac:dyDescent="0.25">
      <c r="B17" t="s">
        <v>48</v>
      </c>
      <c r="C17" t="e">
        <f>#REF!*#REF!*(1+20%)*#REF!*10^-6</f>
        <v>#REF!</v>
      </c>
    </row>
    <row r="18" spans="2:3" x14ac:dyDescent="0.25">
      <c r="B18" t="s">
        <v>47</v>
      </c>
      <c r="C18" t="e">
        <f>#REF!*#REF!*(1+20%)*#REF!*10^-6</f>
        <v>#REF!</v>
      </c>
    </row>
    <row r="19" spans="2:3" x14ac:dyDescent="0.25">
      <c r="B19" t="s">
        <v>49</v>
      </c>
      <c r="C19" t="e">
        <f>#REF!*#REF!*(1+20%)*#REF!*10^-6</f>
        <v>#REF!</v>
      </c>
    </row>
    <row r="20" spans="2:3" x14ac:dyDescent="0.25">
      <c r="B20" t="s">
        <v>50</v>
      </c>
      <c r="C20" t="e">
        <f>#REF!*#REF!*(1+20%)*#REF!*10^-6</f>
        <v>#REF!</v>
      </c>
    </row>
    <row r="21" spans="2:3" x14ac:dyDescent="0.25">
      <c r="B21" t="s">
        <v>51</v>
      </c>
      <c r="C21" t="e">
        <f>#REF!*#REF!*(1+20%)*#REF!*10^-6</f>
        <v>#REF!</v>
      </c>
    </row>
    <row r="22" spans="2:3" x14ac:dyDescent="0.25">
      <c r="B22" t="s">
        <v>52</v>
      </c>
      <c r="C22" t="e">
        <f>#REF!*#REF!*(1+20%)*#REF!*10^-6</f>
        <v>#REF!</v>
      </c>
    </row>
    <row r="23" spans="2:3" x14ac:dyDescent="0.25">
      <c r="B23" t="s">
        <v>53</v>
      </c>
      <c r="C23" t="e">
        <f>#REF!*#REF!*(1+20%)*#REF!*10^-6</f>
        <v>#REF!</v>
      </c>
    </row>
    <row r="24" spans="2:3" x14ac:dyDescent="0.25">
      <c r="B24" t="s">
        <v>54</v>
      </c>
      <c r="C24" t="e">
        <f>#REF!*#REF!*(1+20%)*#REF!*10^-6</f>
        <v>#REF!</v>
      </c>
    </row>
    <row r="25" spans="2:3" x14ac:dyDescent="0.25">
      <c r="B25" t="s">
        <v>55</v>
      </c>
      <c r="C25" t="e">
        <f>#REF!*#REF!*(1+20%)*#REF!*10^-6</f>
        <v>#REF!</v>
      </c>
    </row>
    <row r="26" spans="2:3" x14ac:dyDescent="0.25">
      <c r="B26" t="s">
        <v>56</v>
      </c>
      <c r="C26" t="e">
        <f>#REF!*#REF!*(1+20%)*#REF!*10^-6</f>
        <v>#REF!</v>
      </c>
    </row>
    <row r="27" spans="2:3" x14ac:dyDescent="0.25">
      <c r="B27" s="1" t="s">
        <v>38</v>
      </c>
      <c r="C27" s="134" t="e">
        <f>SUM(C14:C26)</f>
        <v>#REF!</v>
      </c>
    </row>
    <row r="28" spans="2:3" ht="15.75" thickBot="1" x14ac:dyDescent="0.3">
      <c r="B28" s="133" t="s">
        <v>39</v>
      </c>
      <c r="C28" s="135" t="e">
        <f>C27*(100%-62%)</f>
        <v>#REF!</v>
      </c>
    </row>
    <row r="29" spans="2:3" ht="15.75" thickTop="1" x14ac:dyDescent="0.25">
      <c r="C29" s="134" t="e">
        <f>C27-C28</f>
        <v>#REF!</v>
      </c>
    </row>
  </sheetData>
  <sortState ref="B6:C10">
    <sortCondition ref="B6"/>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7e246f5-a181-4ddd-bcfa-8f2bd33c0c9c" xsi:nil="true"/>
    <_ip_UnifiedCompliancePolicyUIAction xmlns="http://schemas.microsoft.com/sharepoint/v3" xsi:nil="true"/>
    <lcf76f155ced4ddcb4097134ff3c332f xmlns="b1cfadd8-d294-4d34-bc36-10edd03a80b3">
      <Terms xmlns="http://schemas.microsoft.com/office/infopath/2007/PartnerControls"/>
    </lcf76f155ced4ddcb4097134ff3c332f>
    <Filtype xmlns="b1cfadd8-d294-4d34-bc36-10edd03a80b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BDF22F492AE8914D8B73C3E3C23F308D" ma:contentTypeVersion="28" ma:contentTypeDescription="Opret et nyt dokument." ma:contentTypeScope="" ma:versionID="7038ba0c97d74ba78a46ea5fb1ab7418">
  <xsd:schema xmlns:xsd="http://www.w3.org/2001/XMLSchema" xmlns:xs="http://www.w3.org/2001/XMLSchema" xmlns:p="http://schemas.microsoft.com/office/2006/metadata/properties" xmlns:ns1="http://schemas.microsoft.com/sharepoint/v3" xmlns:ns2="b1cfadd8-d294-4d34-bc36-10edd03a80b3" xmlns:ns3="57e246f5-a181-4ddd-bcfa-8f2bd33c0c9c" targetNamespace="http://schemas.microsoft.com/office/2006/metadata/properties" ma:root="true" ma:fieldsID="91df54bf965dc9754d60b2dcaf88e71c" ns1:_="" ns2:_="" ns3:_="">
    <xsd:import namespace="http://schemas.microsoft.com/sharepoint/v3"/>
    <xsd:import namespace="b1cfadd8-d294-4d34-bc36-10edd03a80b3"/>
    <xsd:import namespace="57e246f5-a181-4ddd-bcfa-8f2bd33c0c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Filtype" minOccurs="0"/>
                <xsd:element ref="ns3:SharedWithUsers" minOccurs="0"/>
                <xsd:element ref="ns3:SharedWithDetails" minOccurs="0"/>
                <xsd:element ref="ns1:_ip_UnifiedCompliancePolicyProperties" minOccurs="0"/>
                <xsd:element ref="ns1:_ip_UnifiedCompliancePolicyUIActio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Egenskaber for Unified Compliance Policy" ma:hidden="true" ma:internalName="_ip_UnifiedCompliancePolicyProperties">
      <xsd:simpleType>
        <xsd:restriction base="dms:Note"/>
      </xsd:simpleType>
    </xsd:element>
    <xsd:element name="_ip_UnifiedCompliancePolicyUIAction" ma:index="21" nillable="true" ma:displayName="Handling for Unified Compliance Policy-grænseflad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cfadd8-d294-4d34-bc36-10edd03a80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description="" ma:indexed="true"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Filtype" ma:index="17" nillable="true" ma:displayName="Filtype" ma:format="Dropdown" ma:indexed="true" ma:internalName="Filtype">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ledmærker" ma:readOnly="false" ma:fieldId="{5cf76f15-5ced-4ddc-b409-7134ff3c332f}" ma:taxonomyMulti="true" ma:sspId="fcff2bff-98dc-460d-973e-03f7511429f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7e246f5-a181-4ddd-bcfa-8f2bd33c0c9c"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t med detaljer" ma:internalName="SharedWithDetails" ma:readOnly="true">
      <xsd:simpleType>
        <xsd:restriction base="dms:Note">
          <xsd:maxLength value="255"/>
        </xsd:restriction>
      </xsd:simpleType>
    </xsd:element>
    <xsd:element name="TaxCatchAll" ma:index="26" nillable="true" ma:displayName="Taxonomy Catch All Column" ma:hidden="true" ma:list="{4651abdf-1673-48e2-821d-f5cd0b68c3fe}" ma:internalName="TaxCatchAll" ma:showField="CatchAllData" ma:web="57e246f5-a181-4ddd-bcfa-8f2bd33c0c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1629B0-C235-4010-A081-6331E51E17A8}">
  <ds:schemaRefs>
    <ds:schemaRef ds:uri="http://schemas.microsoft.com/sharepoint/v3/contenttype/forms"/>
  </ds:schemaRefs>
</ds:datastoreItem>
</file>

<file path=customXml/itemProps2.xml><?xml version="1.0" encoding="utf-8"?>
<ds:datastoreItem xmlns:ds="http://schemas.openxmlformats.org/officeDocument/2006/customXml" ds:itemID="{EACA8905-C5F9-46BC-9393-9F2AC5F511EC}">
  <ds:schemaRefs>
    <ds:schemaRef ds:uri="b1cfadd8-d294-4d34-bc36-10edd03a80b3"/>
    <ds:schemaRef ds:uri="http://schemas.microsoft.com/sharepoint/v3"/>
    <ds:schemaRef ds:uri="http://purl.org/dc/elements/1.1/"/>
    <ds:schemaRef ds:uri="http://purl.org/dc/dcmitype/"/>
    <ds:schemaRef ds:uri="http://schemas.microsoft.com/office/infopath/2007/PartnerControls"/>
    <ds:schemaRef ds:uri="http://schemas.openxmlformats.org/package/2006/metadata/core-properties"/>
    <ds:schemaRef ds:uri="http://purl.org/dc/terms/"/>
    <ds:schemaRef ds:uri="http://schemas.microsoft.com/office/2006/documentManagement/types"/>
    <ds:schemaRef ds:uri="57e246f5-a181-4ddd-bcfa-8f2bd33c0c9c"/>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8B8BFF08-D3AC-4DD4-A89C-41B6A145AE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1cfadd8-d294-4d34-bc36-10edd03a80b3"/>
    <ds:schemaRef ds:uri="57e246f5-a181-4ddd-bcfa-8f2bd33c0c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7</vt:i4>
      </vt:variant>
      <vt:variant>
        <vt:lpstr>Navngivne områder</vt:lpstr>
      </vt:variant>
      <vt:variant>
        <vt:i4>10</vt:i4>
      </vt:variant>
    </vt:vector>
  </HeadingPairs>
  <TitlesOfParts>
    <vt:vector size="17" baseType="lpstr">
      <vt:lpstr>Forside</vt:lpstr>
      <vt:lpstr>Beskrivelse</vt:lpstr>
      <vt:lpstr>Trin-for-trin guide</vt:lpstr>
      <vt:lpstr>Energimærke før sep 2021</vt:lpstr>
      <vt:lpstr>Energimærke efter sep 2021</vt:lpstr>
      <vt:lpstr>Tiltag 4</vt:lpstr>
      <vt:lpstr>Nøgletal</vt:lpstr>
      <vt:lpstr>'Energimærke efter sep 2021'!Boks</vt:lpstr>
      <vt:lpstr>'Energimærke før sep 2021'!Boks</vt:lpstr>
      <vt:lpstr>Boks1</vt:lpstr>
      <vt:lpstr>Boks2</vt:lpstr>
      <vt:lpstr>Boks3</vt:lpstr>
      <vt:lpstr>Boks4</vt:lpstr>
      <vt:lpstr>Boks5</vt:lpstr>
      <vt:lpstr>Boks77</vt:lpstr>
      <vt:lpstr>'Energimærke efter sep 2021'!Dok</vt:lpstr>
      <vt:lpstr>'Energimærke før sep 2021'!Dok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Standardløsning for varmeforsyning</dc:title>
  <dc:creator/>
  <cp:lastModifiedBy/>
  <dcterms:created xsi:type="dcterms:W3CDTF">2015-06-05T18:19:34Z</dcterms:created>
  <dcterms:modified xsi:type="dcterms:W3CDTF">2025-07-11T11:24:03Z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0x010100BDF22F492AE8914D8B73C3E3C23F308D</vt:lpwstr>
  </property>
  <property fmtid="{D5CDD505-2E9C-101B-9397-08002B2CF9AE}" pid="3" name="MediaServiceImageTags">
    <vt:lpwstr/>
  </property>
</Properties>
</file>