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showInkAnnotation="0" codeName="Denne_projektmappe"/>
  <xr:revisionPtr revIDLastSave="0" documentId="8_{0B4A21D6-0F88-435D-9FF5-85E4743765A6}" xr6:coauthVersionLast="47" xr6:coauthVersionMax="47" xr10:uidLastSave="{00000000-0000-0000-0000-000000000000}"/>
  <workbookProtection workbookAlgorithmName="SHA-512" workbookHashValue="3BomNbwvN0qFwf8LLiT65+8oSao9//meCz/t4WJ4E4XvypcWgInD8JdesGAqdr+dEmOKIerbVd0hbC92B/Pt2w==" workbookSaltValue="pOlV/CcNaC9hUKKL+MN6GQ==" workbookSpinCount="100000" lockStructure="1"/>
  <bookViews>
    <workbookView xWindow="0" yWindow="135" windowWidth="28575" windowHeight="18510" xr2:uid="{00000000-000D-0000-FFFF-FFFF00000000}"/>
  </bookViews>
  <sheets>
    <sheet name="Beskrivelse" sheetId="8" r:id="rId1"/>
    <sheet name="Omlægning af driftssystem" sheetId="20" r:id="rId2"/>
    <sheet name="Maskinhandling" sheetId="12" state="hidden" r:id="rId3"/>
  </sheets>
  <definedNames>
    <definedName name="Branche" localSheetId="1">#REF!</definedName>
    <definedName name="Branche">#REF!</definedName>
    <definedName name="Kedelliste" localSheetId="1">#REF!</definedName>
    <definedName name="Kedelliste">#REF!</definedName>
    <definedName name="Manuel" localSheetId="1">#REF!</definedName>
    <definedName name="Manuel">#REF!</definedName>
    <definedName name="Procesenergi" localSheetId="1">#REF!</definedName>
    <definedName name="Procesenerg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9" i="20" l="1"/>
  <c r="P23" i="20" s="1"/>
  <c r="P4" i="20"/>
  <c r="R12" i="20" l="1"/>
  <c r="R11" i="20"/>
  <c r="R10" i="20"/>
  <c r="R13" i="20" l="1"/>
  <c r="R14" i="20"/>
  <c r="R15" i="20"/>
  <c r="R16" i="20"/>
  <c r="G17" i="20" l="1"/>
  <c r="I32" i="20" s="1"/>
  <c r="T30" i="12" l="1"/>
  <c r="E25" i="12" l="1"/>
  <c r="I23" i="20" l="1"/>
  <c r="J33" i="20"/>
  <c r="I25" i="20"/>
  <c r="C27" i="20"/>
  <c r="J27" i="20"/>
  <c r="J34" i="20"/>
  <c r="C34" i="20"/>
  <c r="C32" i="20"/>
  <c r="C23" i="20"/>
  <c r="J36" i="20"/>
  <c r="J32" i="20"/>
  <c r="J29" i="20"/>
  <c r="J24" i="20"/>
  <c r="J26" i="20"/>
  <c r="J23" i="20"/>
  <c r="J25" i="20"/>
  <c r="C25" i="20"/>
  <c r="C24" i="20"/>
  <c r="I24" i="20"/>
  <c r="B17" i="20"/>
  <c r="E20" i="12" l="1"/>
  <c r="F21" i="12" s="1"/>
  <c r="E17" i="12" l="1"/>
  <c r="F26" i="12" s="1"/>
  <c r="I33" i="20" l="1"/>
  <c r="I27" i="20"/>
  <c r="I34" i="20"/>
  <c r="I26" i="20"/>
  <c r="I29" i="20" l="1"/>
  <c r="P20" i="20" s="1"/>
  <c r="I36" i="20"/>
  <c r="P21" i="20" s="1"/>
  <c r="P24" i="20" l="1"/>
  <c r="P22" i="20" s="1"/>
</calcChain>
</file>

<file path=xl/sharedStrings.xml><?xml version="1.0" encoding="utf-8"?>
<sst xmlns="http://schemas.openxmlformats.org/spreadsheetml/2006/main" count="105" uniqueCount="89">
  <si>
    <t>Afgrænsning af standardløsning</t>
  </si>
  <si>
    <t>•</t>
  </si>
  <si>
    <t>Ja</t>
  </si>
  <si>
    <t>Nej</t>
  </si>
  <si>
    <t>Input</t>
  </si>
  <si>
    <t>%</t>
  </si>
  <si>
    <t>Resultat</t>
  </si>
  <si>
    <t>MWh/år</t>
  </si>
  <si>
    <t>Procentvis besparelse</t>
  </si>
  <si>
    <t>Energibesparelse pr. år</t>
  </si>
  <si>
    <t>Gule felter skal udfyldes</t>
  </si>
  <si>
    <t>Grå felter skal IKKE udfyldes</t>
  </si>
  <si>
    <t>Energiforbrug i efter-situationen</t>
  </si>
  <si>
    <t>Energiforbrug i før-situationen</t>
  </si>
  <si>
    <t>Før-situation</t>
  </si>
  <si>
    <t>Efter-situation</t>
  </si>
  <si>
    <t xml:space="preserve"> Specifikke dokumentationskrav til standardløsningen</t>
  </si>
  <si>
    <t>Ja/Nej</t>
  </si>
  <si>
    <t>Såbedsharvning</t>
  </si>
  <si>
    <t>Tromling</t>
  </si>
  <si>
    <t>Total</t>
  </si>
  <si>
    <t>ha</t>
  </si>
  <si>
    <t>Dybdeharvning</t>
  </si>
  <si>
    <t>L/ha</t>
  </si>
  <si>
    <t>Pløjning</t>
  </si>
  <si>
    <t>Halmstrigling</t>
  </si>
  <si>
    <t>Stubharvning</t>
  </si>
  <si>
    <t>Tallerkenharvning</t>
  </si>
  <si>
    <t>Kombisåning</t>
  </si>
  <si>
    <t>Rotorharvesåning</t>
  </si>
  <si>
    <t>No-Till såning i stub</t>
  </si>
  <si>
    <t>Gødskning</t>
  </si>
  <si>
    <t>Liste</t>
  </si>
  <si>
    <t>Pot. Liste til gødskning</t>
  </si>
  <si>
    <t>Begge/ingen</t>
  </si>
  <si>
    <t>Kun ny</t>
  </si>
  <si>
    <t>Kun gammel</t>
  </si>
  <si>
    <t>Indsendes der billede, jf. krav nr. 2</t>
  </si>
  <si>
    <t>Ingen</t>
  </si>
  <si>
    <t>Kan den eksisterende og den nye såmaskine tildele gødning samtidig med såningen?</t>
  </si>
  <si>
    <t>Er den anvendte traktor registreringspligtig eller godkendt iht. køretøjsregistreringsloven (jf. dokumentationskrav nr. 1)?</t>
  </si>
  <si>
    <t>Liste til dyrkningsprincip i efter</t>
  </si>
  <si>
    <t>DS-CA</t>
  </si>
  <si>
    <t>TDS-ST</t>
  </si>
  <si>
    <t>Tilpasset direkte såning/Strip-Till</t>
  </si>
  <si>
    <t>Standardløsning for overgang til reduceret jordbehandling</t>
  </si>
  <si>
    <t>Liste til dyrkningsprincip i før</t>
  </si>
  <si>
    <t>Pløjet system</t>
  </si>
  <si>
    <t>Harvet system (pløjefri)</t>
  </si>
  <si>
    <t>Pløjet/Harvet system</t>
  </si>
  <si>
    <t>Direkte såning/Conservation Agriculture</t>
  </si>
  <si>
    <t>Er det nuværende dyrkningssystem et "Pløjet system" eller "Harvet system (pløjefri)"?</t>
  </si>
  <si>
    <t>Her afklares hvad det nuværende dyrkningssystem er, hvad der omlægges over til af dyrkningssystem i efter-situation, og hvorvidt der udfases en tildeling af handelsgødning med gødningsspreder.</t>
  </si>
  <si>
    <t>- Vinterrug</t>
  </si>
  <si>
    <t>- Vinterhvede</t>
  </si>
  <si>
    <t>- Vinterraps</t>
  </si>
  <si>
    <t>- Rug</t>
  </si>
  <si>
    <t>- Hvede</t>
  </si>
  <si>
    <t>- Raps</t>
  </si>
  <si>
    <t>- Havre</t>
  </si>
  <si>
    <t>- Vårhvede</t>
  </si>
  <si>
    <t>- Vårbyg</t>
  </si>
  <si>
    <t xml:space="preserve">Grunden til at andre afgrøder ikke fremgår af listen, er bl.a. at de ikke entydigt er 1 års afgrøder eller rækkeafstanden er anderledes fra de andre afgrøde typer.  </t>
  </si>
  <si>
    <t xml:space="preserve">Standardløsningen er henvendt til de situationer, hvor et dyrkningssystem omlægges til enten "Direkte såning/Conservation Agriculture" eller "Tilpasset direkte såning/Strip-Till". 
Standardløsningen er frivillig at anvende, egne beregninger for  projektets energiforbrug i før- og efter-situationen kan derfor anvendes i stedet for den frivillige standardløsning. </t>
  </si>
  <si>
    <t>Afgrøder som denne standardløsning dækker:</t>
  </si>
  <si>
    <t>Direkte såning/ Conservation Agriculture</t>
  </si>
  <si>
    <t>Såning</t>
  </si>
  <si>
    <t>Ingen jordbearbejdninger før såningen – dog er der ofte behov for en halmstrigle kort tid efter høst.  Jorden forstyrres ikke af andet end såmaskinens såskær og såmaskinen er uden sektioner.</t>
  </si>
  <si>
    <t xml:space="preserve">I forhold til direkte såning er der ekstra sektion på såmaskine som foretager en jordbehandling samtidig med såningen. </t>
  </si>
  <si>
    <t>Tilpasset direkte såning/strip-till</t>
  </si>
  <si>
    <r>
      <t>Er der tale om omlægning til Direkte såning/Conservation Agriculture eller Tilpasset direkte såning/Strip-Till</t>
    </r>
    <r>
      <rPr>
        <sz val="10"/>
        <rFont val="Verdana"/>
        <family val="2"/>
      </rPr>
      <t>?</t>
    </r>
  </si>
  <si>
    <t>Definitioner</t>
  </si>
  <si>
    <t>Levetidskategori: 4.1 Optimering og udskiftning af intern transport
Teknologi: 4. Landbrugs- og redskabsmaskiner
Energitype i før- og efter-situationen:  Gas-/dieselolie</t>
  </si>
  <si>
    <t>Total areal med afgrøder på positivlisten 
fra ansøgers markplan</t>
  </si>
  <si>
    <t>Tilskud til energibesparelser og energieffektiviseringer og CO2-reduktioner i erhvervsvirksomheder</t>
  </si>
  <si>
    <t>positivlisten</t>
  </si>
  <si>
    <t xml:space="preserve">Positivlisten </t>
  </si>
  <si>
    <t>Omlægning af driftssytem til reduceret jordbehandling 
(Direkte Såning/Conservation Agriculture eller Tilpasset direkte såning/Strip-Till)</t>
  </si>
  <si>
    <t>Omlægning af driftssytem til reduceret jordbehandling 
(Direkte Såning, Conservation Agriculture, Tilpasset direkte såning, eller Strip-Till)</t>
  </si>
  <si>
    <t>- Hestebønner</t>
  </si>
  <si>
    <t>Er det kun jordarealer fra ansøgerens markplan, der indgår i projektet?</t>
  </si>
  <si>
    <t>Dyrkes markerne, som indgår i projektet, som konventionelt landbrug?</t>
  </si>
  <si>
    <t>Kan den nuværende såmaskine både så og bearbejde jorden via tænder, diske, etc.?</t>
  </si>
  <si>
    <t xml:space="preserve">4. </t>
  </si>
  <si>
    <t xml:space="preserve">Investeringsomkostningerne </t>
  </si>
  <si>
    <t>Støtteberettigede omkostninger</t>
  </si>
  <si>
    <t>De støtteberettigede omkostninger</t>
  </si>
  <si>
    <t>Vers. 4,  02.03.2026</t>
  </si>
  <si>
    <r>
      <rPr>
        <b/>
        <i/>
        <u/>
        <sz val="11"/>
        <color theme="1"/>
        <rFont val="Calibri"/>
        <family val="2"/>
        <scheme val="minor"/>
      </rPr>
      <t xml:space="preserve">Dokumentationskrav ved ansøgning: </t>
    </r>
    <r>
      <rPr>
        <sz val="11"/>
        <color theme="1"/>
        <rFont val="Calibri"/>
        <family val="2"/>
        <scheme val="minor"/>
      </rPr>
      <t xml:space="preserve">
1.  Der skal indsendes markplaner for ansøgers CVR nr. for det seneste 
      afsluttede høstår eller tre seneste afsluttede høstår             
2.  Dokumentation for at den pågældende traktor enten 
      a)  ikke er registreringspligtig i henhold til 
            køretøjsregistreringslovens § 2, stk. 2-3, eller § 3
      b)  er godkendt i henhold til køretøjsregistreringslovens § 4. 
            Hertil kan en kopi af traktorens registreringsattest indsendes, 
            hvor det tydeligt fremgår, at dens anvendelse er registreret 
            som Skov-, landbrug- og gartnerikørsel.
3.  Dokumentation for årlig indkøbt mængde af landbrugsdiesel, dette 
      kunne være en årsoversigt fra leverandøren over virksomhedens 
      indkøb af landbrugsdiesel. 
4.  Der skal indsendes billeddokumentation af de eksisterende 
      redskaber. Hertil skal der også indsendes et tydeligt billede 
      af redskabernes typemærkat/mærkeplade.
5.  Budget over de forventede investeringsomkostninger for projektet. 
      De støtteberettigede omkostninger for projektet fremgår af 
      afsnittet Resultat og skal indskrives i ansøgningsskemaet under 
      støtteberettigede omkostninger.
6.  Vedlægge standardløsningen i ansøgningen.
</t>
    </r>
    <r>
      <rPr>
        <b/>
        <i/>
        <u/>
        <sz val="11"/>
        <color theme="1"/>
        <rFont val="Calibri"/>
        <family val="2"/>
        <scheme val="minor"/>
      </rPr>
      <t>Dokumentationskrav ved ansøgning om udbetaling:</t>
    </r>
    <r>
      <rPr>
        <i/>
        <sz val="11"/>
        <color theme="1"/>
        <rFont val="Calibri"/>
        <family val="2"/>
        <scheme val="minor"/>
      </rPr>
      <t xml:space="preserve">
</t>
    </r>
    <r>
      <rPr>
        <sz val="11"/>
        <color theme="1"/>
        <rFont val="Calibri"/>
        <family val="2"/>
        <scheme val="minor"/>
      </rPr>
      <t xml:space="preserve">
1.  Fakturaer forde afholdte investeringsomkostninger                                     
       samt dokumentation på betaling af omkostninger ved en
      bankudskrift.
2.  Der skal indsendes et datablad over den nye såmaskine, hvor det 
      tydeligt fremgår, at såmaskinen kan anvendes til 
      "Direkte såning/Conservation Agriculture" eller 
      "Tilpasset direkte såning/Strip-Till".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</si>
</sst>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kr.&quot;_-;\-* #,##0.00\ &quot;kr.&quot;_-;_-* &quot;-&quot;??\ &quot;kr.&quot;_-;_-@_-"/>
    <numFmt numFmtId="43" formatCode="_-* #,##0.00_-;\-* #,##0.00_-;_-* &quot;-&quot;??_-;_-@_-"/>
    <numFmt numFmtId="164" formatCode="0.0"/>
    <numFmt numFmtId="165" formatCode="_-* #,##0.0\ _k_r_._-;\-* #,##0.0\ _k_r_._-;_-* &quot;-&quot;?\ _k_r_._-;_-@_-"/>
    <numFmt numFmtId="166" formatCode="#,##0.0"/>
  </numFmts>
  <fonts count="47" x14ac:knownFonts="1">
    <font>
      <sz val="11"/>
      <color theme="1"/>
      <name val="Calibri"/>
      <family val="2"/>
      <scheme val="minor"/>
    </font>
    <font>
      <sz val="11"/>
      <color theme="1"/>
      <name val="Calibri"/>
      <family val="2"/>
      <scheme val="minor"/>
    </font>
    <font>
      <sz val="9"/>
      <color theme="1"/>
      <name val="Calibri"/>
      <family val="2"/>
      <scheme val="minor"/>
    </font>
    <font>
      <sz val="9"/>
      <color rgb="FF009999"/>
      <name val="Verdana"/>
      <family val="2"/>
    </font>
    <font>
      <u/>
      <sz val="11"/>
      <color theme="10"/>
      <name val="Calibri"/>
      <family val="2"/>
      <scheme val="minor"/>
    </font>
    <font>
      <sz val="11"/>
      <color rgb="FF009999"/>
      <name val="Calibri"/>
      <family val="2"/>
      <scheme val="minor"/>
    </font>
    <font>
      <sz val="9"/>
      <color theme="1"/>
      <name val="Verdana"/>
      <family val="2"/>
    </font>
    <font>
      <sz val="9"/>
      <color theme="0" tint="-0.499984740745262"/>
      <name val="Calibri"/>
      <family val="2"/>
      <scheme val="minor"/>
    </font>
    <font>
      <sz val="9"/>
      <color theme="0" tint="-0.499984740745262"/>
      <name val="Verdana"/>
      <family val="2"/>
    </font>
    <font>
      <sz val="14"/>
      <color theme="4" tint="-0.249977111117893"/>
      <name val="Verdana"/>
      <family val="2"/>
    </font>
    <font>
      <sz val="9"/>
      <name val="Calibri"/>
      <family val="2"/>
      <scheme val="minor"/>
    </font>
    <font>
      <sz val="9"/>
      <color theme="9" tint="0.59999389629810485"/>
      <name val="Verdana"/>
      <family val="2"/>
    </font>
    <font>
      <sz val="9"/>
      <name val="Verdana"/>
      <family val="2"/>
    </font>
    <font>
      <b/>
      <sz val="12"/>
      <color theme="9" tint="-0.499984740745262"/>
      <name val="Verdana"/>
      <family val="2"/>
    </font>
    <font>
      <sz val="18"/>
      <color theme="9" tint="0.79998168889431442"/>
      <name val="Verdana"/>
      <family val="2"/>
    </font>
    <font>
      <sz val="11"/>
      <color theme="4" tint="-0.249977111117893"/>
      <name val="Verdana"/>
      <family val="2"/>
    </font>
    <font>
      <i/>
      <sz val="9"/>
      <color rgb="FFFF0000"/>
      <name val="Verdana"/>
      <family val="2"/>
    </font>
    <font>
      <sz val="10"/>
      <color theme="1"/>
      <name val="Verdana"/>
      <family val="2"/>
    </font>
    <font>
      <sz val="10"/>
      <name val="Verdana"/>
      <family val="2"/>
    </font>
    <font>
      <b/>
      <sz val="10"/>
      <color theme="1"/>
      <name val="Verdana"/>
      <family val="2"/>
    </font>
    <font>
      <sz val="9"/>
      <color theme="0"/>
      <name val="Verdana"/>
      <family val="2"/>
    </font>
    <font>
      <sz val="11"/>
      <color theme="1" tint="0.499984740745262"/>
      <name val="Calibri"/>
      <family val="2"/>
      <scheme val="minor"/>
    </font>
    <font>
      <sz val="11"/>
      <color theme="0"/>
      <name val="Calibri"/>
      <family val="2"/>
      <scheme val="minor"/>
    </font>
    <font>
      <b/>
      <sz val="11"/>
      <color theme="1"/>
      <name val="Verdana"/>
      <family val="2"/>
    </font>
    <font>
      <sz val="10"/>
      <color theme="1"/>
      <name val="Calibri"/>
      <family val="2"/>
      <scheme val="minor"/>
    </font>
    <font>
      <i/>
      <sz val="10"/>
      <color theme="4" tint="-0.249977111117893"/>
      <name val="Verdana"/>
      <family val="2"/>
    </font>
    <font>
      <i/>
      <sz val="10"/>
      <color theme="4" tint="-0.249977111117893"/>
      <name val="Calibri"/>
      <family val="2"/>
      <scheme val="minor"/>
    </font>
    <font>
      <i/>
      <sz val="10"/>
      <color theme="1"/>
      <name val="Verdana"/>
      <family val="2"/>
    </font>
    <font>
      <i/>
      <sz val="10"/>
      <color theme="1"/>
      <name val="Calibri"/>
      <family val="2"/>
      <scheme val="minor"/>
    </font>
    <font>
      <i/>
      <sz val="11"/>
      <name val="Calibri"/>
      <family val="2"/>
      <scheme val="minor"/>
    </font>
    <font>
      <sz val="9"/>
      <color theme="4" tint="-0.249977111117893"/>
      <name val="Verdana"/>
      <family val="2"/>
    </font>
    <font>
      <sz val="11"/>
      <color theme="4" tint="-0.249977111117893"/>
      <name val="Calibri"/>
      <family val="2"/>
      <scheme val="minor"/>
    </font>
    <font>
      <b/>
      <sz val="11"/>
      <name val="Verdana"/>
      <family val="2"/>
    </font>
    <font>
      <sz val="11"/>
      <color theme="1"/>
      <name val="Verdana"/>
      <family val="2"/>
    </font>
    <font>
      <sz val="11"/>
      <name val="Verdana"/>
      <family val="2"/>
    </font>
    <font>
      <sz val="11"/>
      <color rgb="FFFF0000"/>
      <name val="Verdana"/>
      <family val="2"/>
    </font>
    <font>
      <u/>
      <sz val="14"/>
      <color theme="10"/>
      <name val="Calibri"/>
      <family val="2"/>
      <scheme val="minor"/>
    </font>
    <font>
      <sz val="11"/>
      <color rgb="FFFF0000"/>
      <name val="Calibri"/>
      <family val="2"/>
      <scheme val="minor"/>
    </font>
    <font>
      <b/>
      <sz val="10"/>
      <color rgb="FFFF0000"/>
      <name val="Verdana"/>
      <family val="2"/>
    </font>
    <font>
      <sz val="12"/>
      <name val="Verdana"/>
      <family val="2"/>
    </font>
    <font>
      <sz val="11"/>
      <name val="Calibri"/>
      <family val="2"/>
      <scheme val="minor"/>
    </font>
    <font>
      <sz val="24"/>
      <color theme="9" tint="0.79998168889431442"/>
      <name val="Verdana"/>
      <family val="2"/>
    </font>
    <font>
      <i/>
      <sz val="11"/>
      <color theme="1"/>
      <name val="Calibri"/>
      <family val="2"/>
      <scheme val="minor"/>
    </font>
    <font>
      <b/>
      <sz val="11"/>
      <color theme="1"/>
      <name val="Calibri"/>
      <family val="2"/>
      <scheme val="minor"/>
    </font>
    <font>
      <sz val="11"/>
      <color theme="9" tint="0.59999389629810485"/>
      <name val="Calibri"/>
      <family val="2"/>
      <scheme val="minor"/>
    </font>
    <font>
      <i/>
      <sz val="9"/>
      <color rgb="FFFF0000"/>
      <name val="Calibri"/>
      <family val="2"/>
      <scheme val="minor"/>
    </font>
    <font>
      <b/>
      <i/>
      <u/>
      <sz val="11"/>
      <color theme="1"/>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8" tint="-0.49998474074526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9" tint="0.59999389629810485"/>
        <bgColor indexed="65"/>
      </patternFill>
    </fill>
    <fill>
      <patternFill patternType="solid">
        <fgColor theme="2" tint="-9.9978637043366805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0" fontId="2" fillId="0" borderId="0"/>
    <xf numFmtId="0" fontId="4" fillId="0" borderId="0" applyNumberFormat="0" applyFill="0" applyBorder="0" applyAlignment="0" applyProtection="0"/>
    <xf numFmtId="0" fontId="1" fillId="7" borderId="0" applyNumberFormat="0" applyBorder="0" applyAlignment="0" applyProtection="0"/>
  </cellStyleXfs>
  <cellXfs count="174">
    <xf numFmtId="0" fontId="0" fillId="0" borderId="0" xfId="0"/>
    <xf numFmtId="0" fontId="5" fillId="2" borderId="0" xfId="3" applyFont="1" applyFill="1" applyBorder="1" applyAlignment="1" applyProtection="1">
      <alignment vertical="center"/>
      <protection hidden="1"/>
    </xf>
    <xf numFmtId="0" fontId="7" fillId="2" borderId="0" xfId="0" applyFont="1" applyFill="1" applyAlignment="1" applyProtection="1">
      <alignment horizontal="right"/>
      <protection hidden="1"/>
    </xf>
    <xf numFmtId="0" fontId="6" fillId="2" borderId="0" xfId="2" applyFont="1" applyFill="1" applyProtection="1">
      <protection hidden="1"/>
    </xf>
    <xf numFmtId="0" fontId="7" fillId="2" borderId="0" xfId="0" applyFont="1" applyFill="1" applyAlignment="1" applyProtection="1">
      <alignment vertical="top" wrapText="1"/>
      <protection hidden="1"/>
    </xf>
    <xf numFmtId="0" fontId="9" fillId="2" borderId="0" xfId="2" applyFont="1" applyFill="1" applyAlignment="1" applyProtection="1">
      <alignment vertical="center"/>
      <protection hidden="1"/>
    </xf>
    <xf numFmtId="0" fontId="6" fillId="2" borderId="0" xfId="2" applyFont="1" applyFill="1" applyBorder="1" applyProtection="1">
      <protection hidden="1"/>
    </xf>
    <xf numFmtId="0" fontId="3" fillId="2" borderId="0" xfId="2" applyFont="1" applyFill="1" applyProtection="1">
      <protection hidden="1"/>
    </xf>
    <xf numFmtId="0" fontId="5" fillId="2" borderId="0" xfId="3" applyFont="1" applyFill="1" applyAlignment="1" applyProtection="1">
      <alignment vertical="center"/>
      <protection hidden="1"/>
    </xf>
    <xf numFmtId="0" fontId="8" fillId="2" borderId="0" xfId="2" applyFont="1" applyFill="1" applyProtection="1">
      <protection hidden="1"/>
    </xf>
    <xf numFmtId="0" fontId="7" fillId="2" borderId="0" xfId="0" applyFont="1" applyFill="1" applyAlignment="1" applyProtection="1">
      <alignment horizontal="center" vertical="top"/>
      <protection hidden="1"/>
    </xf>
    <xf numFmtId="0" fontId="9" fillId="2" borderId="0" xfId="2" applyFont="1" applyFill="1" applyProtection="1">
      <protection hidden="1"/>
    </xf>
    <xf numFmtId="0" fontId="9" fillId="2" borderId="0" xfId="2" applyFont="1" applyFill="1" applyAlignment="1" applyProtection="1">
      <alignment horizontal="center" vertical="center" wrapText="1"/>
      <protection hidden="1"/>
    </xf>
    <xf numFmtId="0" fontId="7" fillId="2" borderId="0" xfId="0" applyFont="1" applyFill="1" applyAlignment="1" applyProtection="1">
      <alignment horizontal="left" vertical="center" wrapText="1"/>
      <protection hidden="1"/>
    </xf>
    <xf numFmtId="0" fontId="6" fillId="4" borderId="0" xfId="2" applyFont="1" applyFill="1" applyProtection="1">
      <protection hidden="1"/>
    </xf>
    <xf numFmtId="0" fontId="25" fillId="2" borderId="0" xfId="2" applyFont="1" applyFill="1" applyProtection="1">
      <protection hidden="1"/>
    </xf>
    <xf numFmtId="0" fontId="26" fillId="2" borderId="0" xfId="3" applyFont="1" applyFill="1" applyProtection="1">
      <protection hidden="1"/>
    </xf>
    <xf numFmtId="0" fontId="27" fillId="2" borderId="0" xfId="2" applyFont="1" applyFill="1" applyProtection="1">
      <protection hidden="1"/>
    </xf>
    <xf numFmtId="0" fontId="28" fillId="2" borderId="0" xfId="0" applyFont="1" applyFill="1" applyAlignment="1" applyProtection="1">
      <alignment horizontal="right"/>
      <protection hidden="1"/>
    </xf>
    <xf numFmtId="0" fontId="30" fillId="2" borderId="0" xfId="2" applyFont="1" applyFill="1" applyProtection="1">
      <protection hidden="1"/>
    </xf>
    <xf numFmtId="0" fontId="30" fillId="6" borderId="0" xfId="2" applyFont="1" applyFill="1" applyProtection="1">
      <protection hidden="1"/>
    </xf>
    <xf numFmtId="0" fontId="20" fillId="6" borderId="0" xfId="2" applyFont="1" applyFill="1" applyAlignment="1" applyProtection="1">
      <alignment horizontal="center"/>
      <protection hidden="1"/>
    </xf>
    <xf numFmtId="0" fontId="31" fillId="6" borderId="0" xfId="3" applyFont="1" applyFill="1" applyProtection="1">
      <protection hidden="1"/>
    </xf>
    <xf numFmtId="0" fontId="6" fillId="6" borderId="0" xfId="2" applyFont="1" applyFill="1" applyProtection="1">
      <protection hidden="1"/>
    </xf>
    <xf numFmtId="0" fontId="22" fillId="6" borderId="0" xfId="3" applyFont="1" applyFill="1" applyAlignment="1" applyProtection="1">
      <alignment horizontal="center"/>
      <protection hidden="1"/>
    </xf>
    <xf numFmtId="2" fontId="18" fillId="5" borderId="0" xfId="1" applyNumberFormat="1" applyFont="1" applyFill="1" applyAlignment="1" applyProtection="1">
      <alignment horizontal="center" vertical="center"/>
      <protection hidden="1"/>
    </xf>
    <xf numFmtId="2" fontId="19" fillId="5" borderId="6" xfId="1" applyNumberFormat="1" applyFont="1" applyFill="1" applyBorder="1" applyAlignment="1" applyProtection="1">
      <alignment horizontal="center" vertical="center"/>
      <protection hidden="1"/>
    </xf>
    <xf numFmtId="0" fontId="11" fillId="5" borderId="0" xfId="2" applyFont="1" applyFill="1" applyAlignment="1" applyProtection="1">
      <alignment horizontal="center" vertical="center"/>
      <protection hidden="1"/>
    </xf>
    <xf numFmtId="0" fontId="21" fillId="2" borderId="0" xfId="3" applyFont="1" applyFill="1" applyAlignment="1" applyProtection="1">
      <alignment vertical="center"/>
      <protection hidden="1"/>
    </xf>
    <xf numFmtId="0" fontId="0" fillId="2" borderId="0" xfId="0" applyFill="1" applyProtection="1">
      <protection hidden="1"/>
    </xf>
    <xf numFmtId="0" fontId="0" fillId="6" borderId="0" xfId="0" applyFill="1" applyBorder="1" applyProtection="1">
      <protection hidden="1"/>
    </xf>
    <xf numFmtId="0" fontId="7" fillId="2" borderId="0" xfId="0" applyFont="1" applyFill="1" applyAlignment="1" applyProtection="1">
      <alignment horizontal="right" vertical="top"/>
      <protection hidden="1"/>
    </xf>
    <xf numFmtId="0" fontId="6" fillId="2" borderId="0" xfId="2" quotePrefix="1" applyFont="1" applyFill="1" applyProtection="1">
      <protection hidden="1"/>
    </xf>
    <xf numFmtId="0" fontId="11" fillId="2" borderId="0" xfId="2" applyFont="1" applyFill="1" applyProtection="1">
      <protection hidden="1"/>
    </xf>
    <xf numFmtId="0" fontId="12" fillId="2" borderId="0" xfId="2" applyFont="1" applyFill="1" applyProtection="1">
      <protection hidden="1"/>
    </xf>
    <xf numFmtId="0" fontId="6" fillId="5" borderId="0" xfId="2" applyFont="1" applyFill="1" applyAlignment="1" applyProtection="1">
      <alignment horizontal="center" vertical="center"/>
      <protection hidden="1"/>
    </xf>
    <xf numFmtId="0" fontId="13" fillId="2" borderId="0" xfId="2" applyFont="1" applyFill="1" applyAlignment="1" applyProtection="1">
      <alignment vertical="center"/>
      <protection hidden="1"/>
    </xf>
    <xf numFmtId="0" fontId="6" fillId="2" borderId="0" xfId="2" applyFont="1" applyFill="1" applyAlignment="1" applyProtection="1">
      <alignment vertical="center"/>
      <protection hidden="1"/>
    </xf>
    <xf numFmtId="0" fontId="13" fillId="2" borderId="0" xfId="2" applyFont="1" applyFill="1" applyProtection="1">
      <protection hidden="1"/>
    </xf>
    <xf numFmtId="0" fontId="14" fillId="2" borderId="0" xfId="2" applyFont="1" applyFill="1" applyProtection="1">
      <protection hidden="1"/>
    </xf>
    <xf numFmtId="0" fontId="32" fillId="5" borderId="0" xfId="2" applyFont="1" applyFill="1" applyAlignment="1" applyProtection="1">
      <alignment horizontal="center" vertical="center"/>
      <protection hidden="1"/>
    </xf>
    <xf numFmtId="0" fontId="15" fillId="5" borderId="0" xfId="2" applyFont="1" applyFill="1" applyAlignment="1" applyProtection="1">
      <alignment horizontal="left" vertical="center"/>
      <protection hidden="1"/>
    </xf>
    <xf numFmtId="0" fontId="9" fillId="5" borderId="0" xfId="2" applyFont="1" applyFill="1" applyAlignment="1" applyProtection="1">
      <alignment horizontal="left" vertical="center"/>
      <protection hidden="1"/>
    </xf>
    <xf numFmtId="0" fontId="17" fillId="5" borderId="0" xfId="2" applyFont="1" applyFill="1" applyAlignment="1" applyProtection="1">
      <alignment horizontal="left" vertical="center"/>
      <protection hidden="1"/>
    </xf>
    <xf numFmtId="0" fontId="0" fillId="5" borderId="0" xfId="0" applyFill="1" applyAlignment="1" applyProtection="1">
      <alignment horizontal="left" vertical="center"/>
      <protection hidden="1"/>
    </xf>
    <xf numFmtId="0" fontId="33" fillId="5" borderId="0" xfId="2" applyFont="1" applyFill="1" applyAlignment="1" applyProtection="1">
      <alignment horizontal="center" vertical="center"/>
      <protection hidden="1"/>
    </xf>
    <xf numFmtId="0" fontId="33" fillId="5" borderId="0" xfId="2" quotePrefix="1" applyFont="1" applyFill="1" applyAlignment="1" applyProtection="1">
      <alignment horizontal="left" vertical="center"/>
      <protection hidden="1"/>
    </xf>
    <xf numFmtId="0" fontId="6" fillId="5" borderId="0" xfId="2" applyFont="1" applyFill="1" applyAlignment="1" applyProtection="1">
      <alignment vertical="center"/>
      <protection hidden="1"/>
    </xf>
    <xf numFmtId="0" fontId="6" fillId="2" borderId="0" xfId="2" applyFont="1" applyFill="1" applyAlignment="1" applyProtection="1">
      <alignment wrapText="1"/>
      <protection hidden="1"/>
    </xf>
    <xf numFmtId="0" fontId="33" fillId="5" borderId="0" xfId="2" applyFont="1" applyFill="1" applyAlignment="1" applyProtection="1">
      <alignment horizontal="center" vertical="center" wrapText="1"/>
      <protection hidden="1"/>
    </xf>
    <xf numFmtId="0" fontId="17" fillId="5" borderId="0" xfId="2" quotePrefix="1" applyFont="1" applyFill="1" applyAlignment="1" applyProtection="1">
      <alignment horizontal="left" vertical="center" wrapText="1"/>
      <protection hidden="1"/>
    </xf>
    <xf numFmtId="0" fontId="0" fillId="6" borderId="0" xfId="0" applyFill="1" applyBorder="1" applyAlignment="1" applyProtection="1">
      <alignment wrapText="1"/>
      <protection hidden="1"/>
    </xf>
    <xf numFmtId="0" fontId="23" fillId="5" borderId="0" xfId="2" applyFont="1" applyFill="1" applyAlignment="1" applyProtection="1">
      <alignment horizontal="center" vertical="center"/>
      <protection hidden="1"/>
    </xf>
    <xf numFmtId="0" fontId="0" fillId="5" borderId="0" xfId="0" applyFill="1" applyProtection="1">
      <protection hidden="1"/>
    </xf>
    <xf numFmtId="0" fontId="15" fillId="2" borderId="0" xfId="2" applyFont="1" applyFill="1" applyProtection="1">
      <protection hidden="1"/>
    </xf>
    <xf numFmtId="0" fontId="35" fillId="5" borderId="0" xfId="2" applyFont="1" applyFill="1" applyAlignment="1" applyProtection="1">
      <alignment horizontal="left" vertical="center" wrapText="1"/>
      <protection hidden="1"/>
    </xf>
    <xf numFmtId="1" fontId="33" fillId="5" borderId="0" xfId="2" applyNumberFormat="1" applyFont="1" applyFill="1" applyAlignment="1" applyProtection="1">
      <alignment horizontal="left" vertical="center"/>
      <protection hidden="1"/>
    </xf>
    <xf numFmtId="1" fontId="33" fillId="5" borderId="0" xfId="2" quotePrefix="1" applyNumberFormat="1" applyFont="1" applyFill="1" applyAlignment="1" applyProtection="1">
      <alignment horizontal="left" vertical="center" wrapText="1"/>
      <protection hidden="1"/>
    </xf>
    <xf numFmtId="0" fontId="23" fillId="5" borderId="0" xfId="2" applyFont="1" applyFill="1" applyProtection="1">
      <protection hidden="1"/>
    </xf>
    <xf numFmtId="0" fontId="33" fillId="5" borderId="0" xfId="2" applyFont="1" applyFill="1" applyProtection="1">
      <protection hidden="1"/>
    </xf>
    <xf numFmtId="0" fontId="0" fillId="2" borderId="0" xfId="0" applyFill="1" applyBorder="1" applyProtection="1">
      <protection hidden="1"/>
    </xf>
    <xf numFmtId="0" fontId="16" fillId="2" borderId="0" xfId="2" applyFont="1" applyFill="1" applyAlignment="1" applyProtection="1">
      <alignment vertical="center"/>
      <protection hidden="1"/>
    </xf>
    <xf numFmtId="0" fontId="0" fillId="6" borderId="0" xfId="0" applyFill="1" applyProtection="1">
      <protection hidden="1"/>
    </xf>
    <xf numFmtId="0" fontId="17" fillId="5" borderId="0" xfId="2" quotePrefix="1" applyFont="1" applyFill="1" applyBorder="1" applyAlignment="1" applyProtection="1">
      <alignment horizontal="left" vertical="center" wrapText="1"/>
      <protection hidden="1"/>
    </xf>
    <xf numFmtId="164" fontId="0" fillId="0" borderId="0" xfId="0" applyNumberFormat="1"/>
    <xf numFmtId="0" fontId="18" fillId="5" borderId="0" xfId="2" applyFont="1" applyFill="1" applyAlignment="1" applyProtection="1">
      <alignment horizontal="left" vertical="center"/>
      <protection hidden="1"/>
    </xf>
    <xf numFmtId="0" fontId="34" fillId="5" borderId="0" xfId="2" applyFont="1" applyFill="1" applyAlignment="1" applyProtection="1">
      <alignment vertical="center"/>
      <protection hidden="1"/>
    </xf>
    <xf numFmtId="0" fontId="34" fillId="5" borderId="0" xfId="2" applyFont="1" applyFill="1" applyAlignment="1" applyProtection="1">
      <alignment vertical="center" wrapText="1"/>
      <protection hidden="1"/>
    </xf>
    <xf numFmtId="0" fontId="33" fillId="5" borderId="0" xfId="2" applyFont="1" applyFill="1" applyAlignment="1" applyProtection="1">
      <alignment vertical="center" wrapText="1"/>
      <protection hidden="1"/>
    </xf>
    <xf numFmtId="0" fontId="18" fillId="5" borderId="0" xfId="2" applyFont="1" applyFill="1" applyAlignment="1" applyProtection="1">
      <alignment horizontal="center" vertical="center" wrapText="1"/>
      <protection hidden="1"/>
    </xf>
    <xf numFmtId="0" fontId="18" fillId="5" borderId="0" xfId="2" applyFont="1" applyFill="1" applyAlignment="1" applyProtection="1">
      <alignment vertical="center" wrapText="1"/>
      <protection hidden="1"/>
    </xf>
    <xf numFmtId="0" fontId="17" fillId="5" borderId="0" xfId="2" quotePrefix="1" applyFont="1" applyFill="1" applyAlignment="1" applyProtection="1">
      <alignment vertical="center"/>
      <protection hidden="1"/>
    </xf>
    <xf numFmtId="0" fontId="18" fillId="5" borderId="0" xfId="2" quotePrefix="1" applyFont="1" applyFill="1" applyAlignment="1" applyProtection="1">
      <alignment vertical="center"/>
      <protection hidden="1"/>
    </xf>
    <xf numFmtId="0" fontId="4" fillId="4" borderId="0" xfId="3" applyFill="1" applyAlignment="1" applyProtection="1">
      <alignment horizontal="center"/>
      <protection hidden="1"/>
    </xf>
    <xf numFmtId="0" fontId="33" fillId="5" borderId="0" xfId="2" applyFont="1" applyFill="1" applyAlignment="1" applyProtection="1">
      <alignment horizontal="left" vertical="center"/>
      <protection hidden="1"/>
    </xf>
    <xf numFmtId="0" fontId="23" fillId="5" borderId="0" xfId="2" applyFont="1" applyFill="1" applyAlignment="1" applyProtection="1">
      <alignment horizontal="left" vertical="center" wrapText="1"/>
      <protection hidden="1"/>
    </xf>
    <xf numFmtId="0" fontId="23" fillId="5" borderId="0" xfId="2" applyFont="1" applyFill="1" applyAlignment="1" applyProtection="1">
      <alignment horizontal="left" vertical="center"/>
      <protection hidden="1"/>
    </xf>
    <xf numFmtId="0" fontId="36" fillId="2" borderId="0" xfId="3" applyFont="1" applyFill="1" applyAlignment="1" applyProtection="1">
      <alignment horizontal="center"/>
      <protection hidden="1"/>
    </xf>
    <xf numFmtId="0" fontId="15" fillId="2" borderId="0" xfId="2" applyFont="1" applyFill="1" applyBorder="1" applyProtection="1">
      <protection hidden="1"/>
    </xf>
    <xf numFmtId="0" fontId="19" fillId="5" borderId="5" xfId="2" applyFont="1" applyFill="1" applyBorder="1" applyAlignment="1" applyProtection="1">
      <alignment horizontal="left" vertical="center"/>
      <protection hidden="1"/>
    </xf>
    <xf numFmtId="0" fontId="19" fillId="5" borderId="6" xfId="2" applyFont="1" applyFill="1" applyBorder="1" applyAlignment="1" applyProtection="1">
      <alignment horizontal="left" vertical="center"/>
      <protection hidden="1"/>
    </xf>
    <xf numFmtId="0" fontId="23" fillId="5" borderId="0" xfId="2" applyFont="1" applyFill="1" applyBorder="1" applyAlignment="1" applyProtection="1">
      <alignment horizontal="left" vertical="center" wrapText="1"/>
      <protection hidden="1"/>
    </xf>
    <xf numFmtId="0" fontId="0" fillId="5" borderId="0" xfId="0" applyFill="1" applyBorder="1" applyProtection="1">
      <protection hidden="1"/>
    </xf>
    <xf numFmtId="0" fontId="33" fillId="5" borderId="0" xfId="2" applyFont="1" applyFill="1" applyBorder="1" applyProtection="1">
      <protection hidden="1"/>
    </xf>
    <xf numFmtId="0" fontId="9" fillId="2" borderId="0" xfId="2" applyFont="1" applyFill="1" applyAlignment="1" applyProtection="1">
      <protection hidden="1"/>
    </xf>
    <xf numFmtId="0" fontId="0" fillId="2" borderId="0" xfId="0" applyFill="1" applyBorder="1" applyAlignment="1" applyProtection="1">
      <alignment wrapText="1"/>
      <protection hidden="1"/>
    </xf>
    <xf numFmtId="0" fontId="38" fillId="5" borderId="0" xfId="2" quotePrefix="1" applyFont="1" applyFill="1" applyAlignment="1" applyProtection="1">
      <alignment vertical="center"/>
      <protection hidden="1"/>
    </xf>
    <xf numFmtId="0" fontId="38" fillId="5" borderId="0" xfId="2" quotePrefix="1" applyFont="1" applyFill="1" applyBorder="1" applyAlignment="1" applyProtection="1">
      <alignment vertical="center"/>
      <protection hidden="1"/>
    </xf>
    <xf numFmtId="0" fontId="34" fillId="5" borderId="0" xfId="2" quotePrefix="1" applyFont="1" applyFill="1" applyAlignment="1" applyProtection="1">
      <alignment horizontal="left" vertical="center"/>
      <protection hidden="1"/>
    </xf>
    <xf numFmtId="2" fontId="0" fillId="0" borderId="0" xfId="0" applyNumberFormat="1"/>
    <xf numFmtId="0" fontId="17" fillId="5" borderId="0" xfId="2" quotePrefix="1" applyFont="1" applyFill="1" applyAlignment="1" applyProtection="1">
      <alignment horizontal="left" vertical="center"/>
      <protection hidden="1"/>
    </xf>
    <xf numFmtId="0" fontId="40" fillId="2" borderId="0" xfId="3" applyFont="1" applyFill="1" applyAlignment="1" applyProtection="1">
      <alignment vertical="center"/>
      <protection hidden="1"/>
    </xf>
    <xf numFmtId="0" fontId="17" fillId="3" borderId="1" xfId="2" quotePrefix="1" applyFont="1" applyFill="1" applyBorder="1" applyAlignment="1" applyProtection="1">
      <alignment horizontal="center" vertical="center" wrapText="1"/>
      <protection locked="0" hidden="1"/>
    </xf>
    <xf numFmtId="1" fontId="41" fillId="2" borderId="0" xfId="2" applyNumberFormat="1" applyFont="1" applyFill="1" applyAlignment="1" applyProtection="1">
      <alignment horizontal="right" vertical="center" indent="2"/>
      <protection hidden="1"/>
    </xf>
    <xf numFmtId="0" fontId="0" fillId="5" borderId="0" xfId="2" applyFont="1" applyFill="1" applyAlignment="1" applyProtection="1">
      <alignment horizontal="left" vertical="center"/>
      <protection hidden="1"/>
    </xf>
    <xf numFmtId="0" fontId="39" fillId="2" borderId="0" xfId="2" applyFont="1" applyFill="1" applyAlignment="1" applyProtection="1">
      <alignment vertical="center" wrapText="1"/>
      <protection hidden="1"/>
    </xf>
    <xf numFmtId="0" fontId="7" fillId="2" borderId="0" xfId="0" applyFont="1" applyFill="1" applyAlignment="1" applyProtection="1">
      <alignment vertical="center" wrapText="1"/>
      <protection hidden="1"/>
    </xf>
    <xf numFmtId="0" fontId="40" fillId="5" borderId="0" xfId="2" quotePrefix="1" applyFont="1" applyFill="1" applyAlignment="1" applyProtection="1">
      <alignment vertical="center"/>
      <protection hidden="1"/>
    </xf>
    <xf numFmtId="0" fontId="0" fillId="5" borderId="0" xfId="2" applyFont="1" applyFill="1" applyAlignment="1" applyProtection="1">
      <alignment vertical="top" wrapText="1"/>
      <protection hidden="1"/>
    </xf>
    <xf numFmtId="0" fontId="19" fillId="5" borderId="7" xfId="2" applyFont="1" applyFill="1" applyBorder="1" applyAlignment="1" applyProtection="1">
      <alignment horizontal="left" vertical="center"/>
      <protection hidden="1"/>
    </xf>
    <xf numFmtId="0" fontId="0" fillId="3" borderId="0" xfId="0" applyFill="1" applyProtection="1">
      <protection hidden="1"/>
    </xf>
    <xf numFmtId="0" fontId="43" fillId="5" borderId="0" xfId="0" applyFont="1" applyFill="1" applyProtection="1">
      <protection hidden="1"/>
    </xf>
    <xf numFmtId="165" fontId="0" fillId="2" borderId="0" xfId="0" applyNumberFormat="1" applyFill="1" applyProtection="1">
      <protection hidden="1"/>
    </xf>
    <xf numFmtId="0" fontId="33" fillId="2" borderId="0" xfId="2" applyFont="1" applyFill="1" applyAlignment="1" applyProtection="1">
      <alignment vertical="center"/>
      <protection hidden="1"/>
    </xf>
    <xf numFmtId="0" fontId="33" fillId="2" borderId="0" xfId="2" applyFont="1" applyFill="1" applyBorder="1" applyAlignment="1" applyProtection="1">
      <alignment vertical="center"/>
      <protection hidden="1"/>
    </xf>
    <xf numFmtId="0" fontId="1" fillId="5" borderId="0" xfId="2" applyFont="1" applyFill="1" applyAlignment="1" applyProtection="1">
      <alignment horizontal="left" vertical="center"/>
      <protection hidden="1"/>
    </xf>
    <xf numFmtId="0" fontId="37" fillId="5" borderId="0" xfId="2" applyFont="1" applyFill="1" applyBorder="1" applyAlignment="1" applyProtection="1">
      <alignment horizontal="left" vertical="center"/>
      <protection hidden="1"/>
    </xf>
    <xf numFmtId="0" fontId="1" fillId="5" borderId="0" xfId="2" applyFont="1" applyFill="1" applyAlignment="1" applyProtection="1">
      <alignment vertical="center" wrapText="1"/>
      <protection hidden="1"/>
    </xf>
    <xf numFmtId="0" fontId="1" fillId="5" borderId="0" xfId="0" applyFont="1" applyFill="1" applyProtection="1">
      <protection hidden="1"/>
    </xf>
    <xf numFmtId="0" fontId="45" fillId="5" borderId="0" xfId="2" applyFont="1" applyFill="1" applyAlignment="1" applyProtection="1">
      <alignment vertical="center"/>
      <protection hidden="1"/>
    </xf>
    <xf numFmtId="0" fontId="1" fillId="2" borderId="0" xfId="2" applyFont="1" applyFill="1" applyAlignment="1" applyProtection="1">
      <alignment horizontal="left" vertical="center"/>
      <protection hidden="1"/>
    </xf>
    <xf numFmtId="0" fontId="37" fillId="2" borderId="0" xfId="2" applyFont="1" applyFill="1" applyBorder="1" applyAlignment="1" applyProtection="1">
      <alignment horizontal="left" vertical="center"/>
      <protection hidden="1"/>
    </xf>
    <xf numFmtId="0" fontId="17" fillId="5" borderId="0" xfId="2" applyFont="1" applyFill="1" applyAlignment="1" applyProtection="1">
      <alignment horizontal="left"/>
      <protection hidden="1"/>
    </xf>
    <xf numFmtId="0" fontId="0" fillId="5" borderId="7" xfId="0" applyFill="1" applyBorder="1" applyProtection="1">
      <protection hidden="1"/>
    </xf>
    <xf numFmtId="0" fontId="0" fillId="5" borderId="0" xfId="0" applyFill="1" applyAlignment="1" applyProtection="1">
      <alignment vertical="center"/>
      <protection hidden="1"/>
    </xf>
    <xf numFmtId="0" fontId="17" fillId="3" borderId="0" xfId="2" applyFont="1" applyFill="1" applyAlignment="1" applyProtection="1">
      <alignment vertical="center"/>
      <protection hidden="1"/>
    </xf>
    <xf numFmtId="0" fontId="17" fillId="6" borderId="0" xfId="0" applyFont="1" applyFill="1" applyAlignment="1" applyProtection="1">
      <alignment vertical="center"/>
      <protection hidden="1"/>
    </xf>
    <xf numFmtId="0" fontId="0" fillId="6" borderId="0" xfId="0" applyFill="1" applyAlignment="1" applyProtection="1">
      <alignment vertical="top" wrapText="1"/>
      <protection hidden="1"/>
    </xf>
    <xf numFmtId="0" fontId="44" fillId="5" borderId="0" xfId="0" applyFont="1" applyFill="1" applyBorder="1" applyProtection="1">
      <protection hidden="1"/>
    </xf>
    <xf numFmtId="0" fontId="17" fillId="5" borderId="0" xfId="2" quotePrefix="1" applyFont="1" applyFill="1" applyBorder="1" applyAlignment="1" applyProtection="1">
      <alignment vertical="center"/>
      <protection hidden="1"/>
    </xf>
    <xf numFmtId="0" fontId="0" fillId="2" borderId="0" xfId="0" applyFill="1" applyAlignment="1" applyProtection="1">
      <alignment vertical="top"/>
      <protection hidden="1"/>
    </xf>
    <xf numFmtId="2" fontId="18" fillId="5" borderId="0" xfId="1" applyNumberFormat="1" applyFont="1" applyFill="1" applyAlignment="1" applyProtection="1">
      <alignment horizontal="center"/>
      <protection hidden="1"/>
    </xf>
    <xf numFmtId="0" fontId="0" fillId="5" borderId="0" xfId="0" applyFill="1" applyAlignment="1" applyProtection="1">
      <alignment horizontal="left"/>
      <protection hidden="1"/>
    </xf>
    <xf numFmtId="0" fontId="17" fillId="5" borderId="0" xfId="2" applyFont="1" applyFill="1" applyAlignment="1" applyProtection="1">
      <alignment horizontal="left" vertical="top"/>
      <protection hidden="1"/>
    </xf>
    <xf numFmtId="2" fontId="17" fillId="5" borderId="0" xfId="2" applyNumberFormat="1" applyFont="1" applyFill="1" applyAlignment="1" applyProtection="1">
      <alignment horizontal="center" vertical="top"/>
      <protection hidden="1"/>
    </xf>
    <xf numFmtId="0" fontId="24" fillId="5" borderId="0" xfId="0" applyFont="1" applyFill="1" applyAlignment="1" applyProtection="1">
      <alignment horizontal="left" vertical="top"/>
      <protection hidden="1"/>
    </xf>
    <xf numFmtId="0" fontId="0" fillId="2" borderId="0" xfId="0" applyFill="1" applyAlignment="1" applyProtection="1">
      <alignment vertical="center" wrapText="1"/>
      <protection hidden="1"/>
    </xf>
    <xf numFmtId="0" fontId="0" fillId="2" borderId="0" xfId="2" applyFont="1" applyFill="1" applyAlignment="1" applyProtection="1">
      <alignment vertical="top" wrapText="1"/>
      <protection hidden="1"/>
    </xf>
    <xf numFmtId="0" fontId="1" fillId="2" borderId="0" xfId="2" applyFont="1" applyFill="1" applyAlignment="1" applyProtection="1">
      <alignment vertical="center" wrapText="1"/>
      <protection hidden="1"/>
    </xf>
    <xf numFmtId="0" fontId="0" fillId="2" borderId="0" xfId="0" applyFont="1" applyFill="1" applyAlignment="1" applyProtection="1">
      <alignment vertical="top" wrapText="1"/>
      <protection hidden="1"/>
    </xf>
    <xf numFmtId="0" fontId="1" fillId="2" borderId="0" xfId="0" applyFont="1" applyFill="1" applyProtection="1">
      <protection hidden="1"/>
    </xf>
    <xf numFmtId="0" fontId="43" fillId="5" borderId="0" xfId="2" applyFont="1" applyFill="1" applyAlignment="1" applyProtection="1">
      <alignment horizontal="left"/>
      <protection hidden="1"/>
    </xf>
    <xf numFmtId="0" fontId="15" fillId="6" borderId="0" xfId="2" applyFont="1" applyFill="1" applyProtection="1">
      <protection hidden="1"/>
    </xf>
    <xf numFmtId="0" fontId="33" fillId="5" borderId="0" xfId="2" applyFont="1" applyFill="1" applyAlignment="1" applyProtection="1">
      <alignment vertical="center"/>
      <protection hidden="1"/>
    </xf>
    <xf numFmtId="0" fontId="0" fillId="5" borderId="0" xfId="0" quotePrefix="1" applyFill="1" applyBorder="1" applyProtection="1">
      <protection hidden="1"/>
    </xf>
    <xf numFmtId="0" fontId="0" fillId="2" borderId="0" xfId="0" applyFill="1" applyAlignment="1" applyProtection="1">
      <alignment vertical="top" wrapText="1"/>
      <protection hidden="1"/>
    </xf>
    <xf numFmtId="0" fontId="27" fillId="6" borderId="0" xfId="2" applyFont="1" applyFill="1" applyProtection="1">
      <protection hidden="1"/>
    </xf>
    <xf numFmtId="0" fontId="36" fillId="2" borderId="0" xfId="3" quotePrefix="1" applyFont="1" applyFill="1" applyAlignment="1" applyProtection="1">
      <protection hidden="1"/>
    </xf>
    <xf numFmtId="0" fontId="36" fillId="2" borderId="0" xfId="3" applyFont="1" applyFill="1" applyAlignment="1" applyProtection="1">
      <protection hidden="1"/>
    </xf>
    <xf numFmtId="0" fontId="4" fillId="5" borderId="0" xfId="3" applyFill="1" applyAlignment="1" applyProtection="1">
      <alignment vertical="top"/>
      <protection hidden="1"/>
    </xf>
    <xf numFmtId="166" fontId="17" fillId="6" borderId="1" xfId="0" applyNumberFormat="1" applyFont="1" applyFill="1" applyBorder="1" applyAlignment="1" applyProtection="1">
      <alignment horizontal="center" vertical="center"/>
      <protection hidden="1"/>
    </xf>
    <xf numFmtId="0" fontId="17" fillId="0" borderId="0" xfId="0" applyFont="1" applyAlignment="1" applyProtection="1">
      <alignment horizontal="center" vertical="center"/>
      <protection hidden="1"/>
    </xf>
    <xf numFmtId="0" fontId="17" fillId="5" borderId="8" xfId="0" applyFont="1" applyFill="1" applyBorder="1" applyAlignment="1" applyProtection="1">
      <alignment horizontal="center" vertical="center"/>
      <protection hidden="1"/>
    </xf>
    <xf numFmtId="0" fontId="0" fillId="7" borderId="0" xfId="4" quotePrefix="1" applyFont="1" applyProtection="1">
      <protection hidden="1"/>
    </xf>
    <xf numFmtId="166" fontId="17" fillId="3" borderId="1" xfId="0" applyNumberFormat="1" applyFont="1" applyFill="1" applyBorder="1" applyAlignment="1" applyProtection="1">
      <alignment horizontal="center" vertical="center"/>
      <protection locked="0" hidden="1"/>
    </xf>
    <xf numFmtId="44" fontId="33" fillId="8" borderId="0" xfId="2" applyNumberFormat="1" applyFont="1" applyFill="1" applyProtection="1">
      <protection hidden="1"/>
    </xf>
    <xf numFmtId="44" fontId="0" fillId="5" borderId="0" xfId="0" applyNumberFormat="1" applyFill="1" applyProtection="1">
      <protection hidden="1"/>
    </xf>
    <xf numFmtId="0" fontId="10" fillId="2" borderId="0" xfId="0" applyFont="1" applyFill="1" applyAlignment="1" applyProtection="1">
      <alignment horizontal="right"/>
      <protection hidden="1"/>
    </xf>
    <xf numFmtId="0" fontId="9" fillId="2" borderId="0" xfId="2" applyFont="1" applyFill="1" applyAlignment="1" applyProtection="1">
      <alignment horizontal="left" vertical="center"/>
      <protection hidden="1"/>
    </xf>
    <xf numFmtId="0" fontId="9" fillId="2" borderId="0" xfId="2" applyFont="1" applyFill="1" applyAlignment="1" applyProtection="1">
      <alignment horizontal="left"/>
      <protection hidden="1"/>
    </xf>
    <xf numFmtId="0" fontId="33" fillId="5" borderId="0" xfId="2" applyFont="1" applyFill="1" applyAlignment="1" applyProtection="1">
      <alignment horizontal="left" vertical="center" wrapText="1"/>
      <protection hidden="1"/>
    </xf>
    <xf numFmtId="0" fontId="17" fillId="5" borderId="0" xfId="2" quotePrefix="1" applyFont="1" applyFill="1" applyAlignment="1" applyProtection="1">
      <alignment horizontal="center" vertical="center" wrapText="1"/>
      <protection locked="0" hidden="1"/>
    </xf>
    <xf numFmtId="44" fontId="33" fillId="3" borderId="0" xfId="2" applyNumberFormat="1" applyFont="1" applyFill="1" applyProtection="1">
      <protection locked="0" hidden="1"/>
    </xf>
    <xf numFmtId="0" fontId="29" fillId="5" borderId="0" xfId="3" applyFont="1" applyFill="1" applyAlignment="1" applyProtection="1">
      <alignment horizontal="left" vertical="top" wrapText="1"/>
      <protection hidden="1"/>
    </xf>
    <xf numFmtId="0" fontId="29" fillId="6" borderId="0" xfId="3" applyFont="1" applyFill="1" applyAlignment="1" applyProtection="1">
      <alignment horizontal="left" vertical="top" wrapText="1"/>
      <protection hidden="1"/>
    </xf>
    <xf numFmtId="0" fontId="15" fillId="2" borderId="0" xfId="2" applyFont="1" applyFill="1" applyAlignment="1" applyProtection="1">
      <alignment horizontal="left" vertical="center" wrapText="1"/>
      <protection hidden="1"/>
    </xf>
    <xf numFmtId="0" fontId="0" fillId="5" borderId="0" xfId="0" applyFill="1" applyAlignment="1" applyProtection="1">
      <alignment horizontal="left" vertical="center" wrapText="1"/>
      <protection hidden="1"/>
    </xf>
    <xf numFmtId="0" fontId="23" fillId="5" borderId="0" xfId="2" applyFont="1" applyFill="1" applyAlignment="1" applyProtection="1">
      <alignment wrapText="1"/>
      <protection hidden="1"/>
    </xf>
    <xf numFmtId="0" fontId="23" fillId="5" borderId="4" xfId="2" applyFont="1" applyFill="1" applyBorder="1" applyAlignment="1" applyProtection="1">
      <alignment wrapText="1"/>
      <protection hidden="1"/>
    </xf>
    <xf numFmtId="0" fontId="10" fillId="2" borderId="0" xfId="0" applyFont="1" applyFill="1" applyAlignment="1" applyProtection="1">
      <alignment horizontal="right"/>
      <protection hidden="1"/>
    </xf>
    <xf numFmtId="0" fontId="6" fillId="3" borderId="2" xfId="2" applyFont="1" applyFill="1" applyBorder="1" applyAlignment="1" applyProtection="1">
      <alignment horizontal="center" vertical="center"/>
      <protection locked="0" hidden="1"/>
    </xf>
    <xf numFmtId="0" fontId="6" fillId="3" borderId="3" xfId="2" applyFont="1" applyFill="1" applyBorder="1" applyAlignment="1" applyProtection="1">
      <alignment horizontal="center" vertical="center"/>
      <protection locked="0" hidden="1"/>
    </xf>
    <xf numFmtId="0" fontId="9" fillId="2" borderId="0" xfId="2" applyFont="1" applyFill="1" applyAlignment="1" applyProtection="1">
      <alignment horizontal="left" vertical="center"/>
      <protection hidden="1"/>
    </xf>
    <xf numFmtId="0" fontId="9" fillId="2" borderId="0" xfId="2" applyFont="1" applyFill="1" applyAlignment="1" applyProtection="1">
      <alignment horizontal="left"/>
      <protection hidden="1"/>
    </xf>
    <xf numFmtId="0" fontId="9" fillId="2" borderId="0" xfId="2" applyFont="1" applyFill="1" applyAlignment="1" applyProtection="1">
      <alignment horizontal="left" vertical="center" wrapText="1"/>
      <protection hidden="1"/>
    </xf>
    <xf numFmtId="0" fontId="1" fillId="3" borderId="1" xfId="2" applyFont="1" applyFill="1" applyBorder="1" applyAlignment="1" applyProtection="1">
      <alignment horizontal="center" vertical="center"/>
      <protection locked="0" hidden="1"/>
    </xf>
    <xf numFmtId="0" fontId="1" fillId="5" borderId="0" xfId="2" applyFont="1" applyFill="1" applyAlignment="1" applyProtection="1">
      <alignment horizontal="left" vertical="top" wrapText="1"/>
      <protection hidden="1"/>
    </xf>
    <xf numFmtId="0" fontId="0" fillId="5" borderId="0" xfId="0" applyFont="1" applyFill="1" applyAlignment="1" applyProtection="1">
      <alignment horizontal="left" vertical="top" wrapText="1"/>
      <protection hidden="1"/>
    </xf>
    <xf numFmtId="0" fontId="0" fillId="5" borderId="0" xfId="2" applyFont="1" applyFill="1" applyAlignment="1" applyProtection="1">
      <alignment horizontal="left" vertical="top" wrapText="1"/>
      <protection hidden="1"/>
    </xf>
    <xf numFmtId="0" fontId="33" fillId="5" borderId="0" xfId="2" applyFont="1" applyFill="1" applyAlignment="1" applyProtection="1">
      <alignment horizontal="left" vertical="center" wrapText="1"/>
      <protection hidden="1"/>
    </xf>
    <xf numFmtId="0" fontId="0" fillId="5" borderId="0" xfId="0" applyFill="1" applyAlignment="1" applyProtection="1">
      <alignment horizontal="left" vertical="top" wrapText="1"/>
      <protection hidden="1"/>
    </xf>
    <xf numFmtId="164" fontId="0" fillId="0" borderId="0" xfId="0" applyNumberFormat="1" applyAlignment="1">
      <alignment horizontal="center" vertical="center"/>
    </xf>
    <xf numFmtId="164" fontId="0" fillId="0" borderId="0" xfId="0" applyNumberFormat="1" applyAlignment="1">
      <alignment horizontal="center" vertical="center" wrapText="1"/>
    </xf>
    <xf numFmtId="0" fontId="0" fillId="0" borderId="0" xfId="0" applyAlignment="1">
      <alignment horizontal="center" vertical="center"/>
    </xf>
  </cellXfs>
  <cellStyles count="5">
    <cellStyle name="40 % - Farve6" xfId="4" builtinId="51"/>
    <cellStyle name="Komma" xfId="1" builtinId="3"/>
    <cellStyle name="Link" xfId="3" builtinId="8"/>
    <cellStyle name="Normal" xfId="0" builtinId="0"/>
    <cellStyle name="Normal 2" xfId="2" xr:uid="{00000000-0005-0000-0000-000004000000}"/>
  </cellStyles>
  <dxfs count="31">
    <dxf>
      <fill>
        <patternFill>
          <bgColor theme="9" tint="0.59996337778862885"/>
        </patternFill>
      </fill>
      <border>
        <left/>
        <right/>
        <top/>
        <bottom/>
      </border>
    </dxf>
    <dxf>
      <fill>
        <patternFill>
          <bgColor theme="9" tint="0.59996337778862885"/>
        </patternFill>
      </fill>
      <border>
        <left/>
        <right/>
        <top style="thin">
          <color auto="1"/>
        </top>
        <bottom/>
        <vertical/>
        <horizontal/>
      </border>
    </dxf>
    <dxf>
      <fill>
        <patternFill>
          <bgColor theme="9" tint="0.59996337778862885"/>
        </patternFill>
      </fill>
      <border>
        <left/>
        <right/>
        <top style="thin">
          <color auto="1"/>
        </top>
        <bottom/>
        <vertical/>
        <horizontal/>
      </border>
    </dxf>
    <dxf>
      <numFmt numFmtId="166" formatCode="#,##0.0"/>
      <fill>
        <patternFill>
          <bgColor theme="0" tint="-0.14996795556505021"/>
        </patternFill>
      </fill>
      <border>
        <left style="thin">
          <color auto="1"/>
        </left>
        <right style="thin">
          <color auto="1"/>
        </right>
        <top style="thin">
          <color auto="1"/>
        </top>
        <bottom style="thin">
          <color auto="1"/>
        </bottom>
        <vertical/>
        <horizontal/>
      </border>
    </dxf>
    <dxf>
      <fill>
        <patternFill>
          <bgColor theme="9" tint="0.59996337778862885"/>
        </patternFill>
      </fill>
      <border>
        <left/>
        <right/>
        <top style="thin">
          <color auto="1"/>
        </top>
        <bottom/>
        <vertical/>
        <horizontal/>
      </border>
    </dxf>
    <dxf>
      <fill>
        <patternFill>
          <bgColor theme="9" tint="0.59996337778862885"/>
        </patternFill>
      </fill>
      <border>
        <left/>
        <right/>
        <top style="thin">
          <color auto="1"/>
        </top>
        <bottom/>
        <vertical/>
        <horizontal/>
      </border>
    </dxf>
    <dxf>
      <fill>
        <patternFill>
          <bgColor theme="9" tint="0.59996337778862885"/>
        </patternFill>
      </fill>
      <border>
        <left/>
        <right/>
        <top style="thin">
          <color auto="1"/>
        </top>
        <bottom/>
        <vertical/>
        <horizontal/>
      </border>
    </dxf>
    <dxf>
      <numFmt numFmtId="166" formatCode="#,##0.0"/>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9" tint="0.59996337778862885"/>
        </patternFill>
      </fill>
      <border>
        <left/>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9" tint="0.59996337778862885"/>
        </patternFill>
      </fill>
      <border>
        <left/>
        <right/>
        <top style="thin">
          <color auto="1"/>
        </top>
        <bottom style="thin">
          <color auto="1"/>
        </bottom>
        <vertical/>
        <horizontal/>
      </border>
    </dxf>
    <dxf>
      <font>
        <color rgb="FFFFFF00"/>
      </font>
      <fill>
        <patternFill>
          <bgColor rgb="FFFFFF00"/>
        </patternFill>
      </fill>
      <border>
        <left style="thin">
          <color auto="1"/>
        </left>
        <right style="thin">
          <color auto="1"/>
        </right>
        <top style="thin">
          <color auto="1"/>
        </top>
        <bottom style="thin">
          <color auto="1"/>
        </bottom>
        <vertical/>
        <horizontal/>
      </border>
    </dxf>
    <dxf>
      <font>
        <color theme="9" tint="0.59996337778862885"/>
      </font>
      <fill>
        <patternFill>
          <bgColor theme="9" tint="0.59996337778862885"/>
        </patternFill>
      </fill>
      <border>
        <left/>
        <right/>
        <top style="thin">
          <color auto="1"/>
        </top>
        <bottom/>
        <vertical/>
        <horizontal/>
      </border>
    </dxf>
    <dxf>
      <font>
        <color theme="9" tint="0.59996337778862885"/>
      </font>
      <fill>
        <patternFill>
          <bgColor theme="9" tint="0.59996337778862885"/>
        </patternFill>
      </fill>
      <border>
        <left/>
        <right/>
        <top style="thin">
          <color auto="1"/>
        </top>
        <bottom/>
        <vertical/>
        <horizontal/>
      </border>
    </dxf>
    <dxf>
      <font>
        <color theme="9" tint="0.59996337778862885"/>
      </font>
      <fill>
        <patternFill>
          <bgColor theme="9" tint="0.59996337778862885"/>
        </patternFill>
      </fill>
      <border>
        <left/>
        <right/>
        <top style="thin">
          <color auto="1"/>
        </top>
        <bottom/>
        <vertical/>
        <horizontal/>
      </border>
    </dxf>
    <dxf>
      <fill>
        <patternFill>
          <bgColor rgb="FFFFFF00"/>
        </patternFill>
      </fill>
      <border>
        <left style="thin">
          <color auto="1"/>
        </left>
        <right style="thin">
          <color auto="1"/>
        </right>
        <top style="thin">
          <color auto="1"/>
        </top>
        <bottom style="thin">
          <color auto="1"/>
        </bottom>
        <vertical/>
        <horizontal/>
      </border>
    </dxf>
    <dxf>
      <font>
        <color rgb="FFFFFF00"/>
      </font>
    </dxf>
    <dxf>
      <font>
        <color rgb="FFFFFF00"/>
      </font>
      <fill>
        <patternFill>
          <bgColor rgb="FFFFFF00"/>
        </patternFill>
      </fill>
      <border>
        <left style="thin">
          <color auto="1"/>
        </left>
        <right style="thin">
          <color auto="1"/>
        </right>
        <top style="thin">
          <color auto="1"/>
        </top>
        <bottom style="thin">
          <color auto="1"/>
        </bottom>
      </border>
    </dxf>
    <dxf>
      <font>
        <color theme="9" tint="0.59996337778862885"/>
      </font>
      <fill>
        <patternFill>
          <bgColor theme="9" tint="0.59996337778862885"/>
        </patternFill>
      </fill>
      <border>
        <left/>
        <right/>
        <top style="thin">
          <color auto="1"/>
        </top>
        <bottom style="thin">
          <color auto="1"/>
        </bottom>
        <vertical/>
        <horizontal/>
      </border>
    </dxf>
    <dxf>
      <font>
        <color rgb="FFFFFF00"/>
      </font>
      <fill>
        <patternFill>
          <bgColor rgb="FFFFFF00"/>
        </patternFill>
      </fill>
      <border>
        <left style="thin">
          <color auto="1"/>
        </left>
        <right style="thin">
          <color auto="1"/>
        </right>
        <top style="thin">
          <color auto="1"/>
        </top>
        <bottom style="thin">
          <color auto="1"/>
        </bottom>
      </border>
    </dxf>
    <dxf>
      <font>
        <color theme="9" tint="0.59996337778862885"/>
      </font>
      <fill>
        <patternFill>
          <bgColor theme="9" tint="0.59996337778862885"/>
        </patternFill>
      </fill>
      <border>
        <left/>
        <right/>
        <top style="thin">
          <color auto="1"/>
        </top>
        <bottom style="thin">
          <color auto="1"/>
        </bottom>
        <vertical/>
        <horizontal/>
      </border>
    </dxf>
    <dxf>
      <font>
        <color rgb="FFFFFF00"/>
      </font>
    </dxf>
    <dxf>
      <font>
        <color rgb="FFFFFF00"/>
      </font>
    </dxf>
    <dxf>
      <font>
        <b/>
        <i val="0"/>
        <u/>
        <color rgb="FFFF0000"/>
      </font>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11</xdr:col>
      <xdr:colOff>561975</xdr:colOff>
      <xdr:row>0</xdr:row>
      <xdr:rowOff>47625</xdr:rowOff>
    </xdr:from>
    <xdr:to>
      <xdr:col>13</xdr:col>
      <xdr:colOff>810659</xdr:colOff>
      <xdr:row>3</xdr:row>
      <xdr:rowOff>133350</xdr:rowOff>
    </xdr:to>
    <xdr:pic>
      <xdr:nvPicPr>
        <xdr:cNvPr id="4" name="Billede 3">
          <a:extLst>
            <a:ext uri="{FF2B5EF4-FFF2-40B4-BE49-F238E27FC236}">
              <a16:creationId xmlns:a16="http://schemas.microsoft.com/office/drawing/2014/main" id="{DC935D5C-5BDD-45E7-A232-0251A76395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81850" y="47625"/>
          <a:ext cx="1848884" cy="638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87457</xdr:colOff>
      <xdr:row>0</xdr:row>
      <xdr:rowOff>171449</xdr:rowOff>
    </xdr:from>
    <xdr:to>
      <xdr:col>18</xdr:col>
      <xdr:colOff>2766</xdr:colOff>
      <xdr:row>3</xdr:row>
      <xdr:rowOff>238124</xdr:rowOff>
    </xdr:to>
    <xdr:pic>
      <xdr:nvPicPr>
        <xdr:cNvPr id="4" name="Billede 3">
          <a:extLst>
            <a:ext uri="{FF2B5EF4-FFF2-40B4-BE49-F238E27FC236}">
              <a16:creationId xmlns:a16="http://schemas.microsoft.com/office/drawing/2014/main" id="{BE69AB71-20CF-4780-A347-361B9F29B1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74632" y="171449"/>
          <a:ext cx="1848884" cy="6381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24"/>
  <sheetViews>
    <sheetView tabSelected="1" zoomScaleNormal="100" workbookViewId="0">
      <selection activeCell="Q8" sqref="Q8"/>
    </sheetView>
  </sheetViews>
  <sheetFormatPr defaultColWidth="10.42578125" defaultRowHeight="12.75" customHeight="1" x14ac:dyDescent="0.15"/>
  <cols>
    <col min="1" max="1" width="7.42578125" style="23" customWidth="1"/>
    <col min="2" max="2" width="3.42578125" style="23" customWidth="1"/>
    <col min="3" max="3" width="8.42578125" style="23" customWidth="1"/>
    <col min="4" max="4" width="10.42578125" style="23" customWidth="1"/>
    <col min="5" max="5" width="7.5703125" style="23" customWidth="1"/>
    <col min="6" max="6" width="12.5703125" style="23" customWidth="1"/>
    <col min="7" max="7" width="14" style="23" customWidth="1"/>
    <col min="8" max="8" width="6" style="23" customWidth="1"/>
    <col min="9" max="9" width="6.85546875" style="23" customWidth="1"/>
    <col min="10" max="10" width="12.140625" style="23" customWidth="1"/>
    <col min="11" max="11" width="10.42578125" style="23"/>
    <col min="12" max="12" width="12.85546875" style="23" customWidth="1"/>
    <col min="13" max="13" width="11.140625" style="23" customWidth="1"/>
    <col min="14" max="14" width="12.5703125" style="23" customWidth="1"/>
    <col min="15" max="15" width="7.7109375" style="23" customWidth="1"/>
    <col min="16" max="16384" width="10.42578125" style="23"/>
  </cols>
  <sheetData>
    <row r="1" spans="1:15" ht="12" customHeight="1" x14ac:dyDescent="0.2">
      <c r="A1" s="7"/>
      <c r="B1" s="1"/>
      <c r="C1" s="1"/>
      <c r="D1" s="1"/>
      <c r="E1" s="1"/>
      <c r="F1" s="1"/>
      <c r="G1" s="1"/>
      <c r="H1" s="8"/>
      <c r="I1" s="8"/>
      <c r="J1" s="2"/>
      <c r="K1" s="2"/>
      <c r="L1" s="2"/>
      <c r="M1" s="3"/>
      <c r="N1" s="9"/>
      <c r="O1" s="2"/>
    </row>
    <row r="2" spans="1:15" ht="16.5" customHeight="1" x14ac:dyDescent="0.15">
      <c r="A2" s="3"/>
      <c r="B2" s="3"/>
      <c r="C2" s="5"/>
      <c r="D2" s="5"/>
      <c r="E2" s="5"/>
      <c r="F2" s="5"/>
      <c r="G2" s="5"/>
      <c r="H2" s="5"/>
      <c r="I2" s="5"/>
      <c r="J2" s="5"/>
      <c r="K2" s="5"/>
      <c r="L2" s="5"/>
      <c r="M2" s="96"/>
      <c r="N2" s="10"/>
      <c r="O2" s="4"/>
    </row>
    <row r="3" spans="1:15" ht="15" customHeight="1" x14ac:dyDescent="0.25">
      <c r="A3" s="11"/>
      <c r="B3" s="95"/>
      <c r="C3" s="95"/>
      <c r="D3" s="95"/>
      <c r="E3" s="95"/>
      <c r="F3" s="95"/>
      <c r="G3" s="95"/>
      <c r="H3" s="3"/>
      <c r="I3" s="96"/>
      <c r="J3" s="96"/>
      <c r="K3" s="96"/>
      <c r="L3" s="96"/>
      <c r="M3" s="96"/>
      <c r="N3" s="4"/>
      <c r="O3" s="4"/>
    </row>
    <row r="4" spans="1:15" ht="15.75" customHeight="1" x14ac:dyDescent="0.25">
      <c r="A4" s="11"/>
      <c r="B4" s="5" t="s">
        <v>45</v>
      </c>
      <c r="C4" s="12"/>
      <c r="D4" s="12"/>
      <c r="E4" s="12"/>
      <c r="F4" s="12"/>
      <c r="G4" s="12"/>
      <c r="H4" s="3"/>
      <c r="I4" s="13"/>
      <c r="J4" s="13"/>
      <c r="K4" s="13"/>
      <c r="L4" s="13"/>
      <c r="M4" s="13"/>
      <c r="N4" s="147" t="s">
        <v>87</v>
      </c>
      <c r="O4" s="147"/>
    </row>
    <row r="5" spans="1:15" ht="11.25" x14ac:dyDescent="0.15">
      <c r="A5" s="14"/>
      <c r="B5" s="14"/>
      <c r="C5" s="14"/>
      <c r="D5" s="14"/>
      <c r="E5" s="14"/>
      <c r="F5" s="14"/>
      <c r="G5" s="14"/>
      <c r="H5" s="14"/>
      <c r="I5" s="14"/>
      <c r="J5" s="14"/>
      <c r="K5" s="14"/>
      <c r="L5" s="14"/>
      <c r="M5" s="14"/>
      <c r="N5" s="14"/>
      <c r="O5" s="14"/>
    </row>
    <row r="6" spans="1:15" ht="11.25" x14ac:dyDescent="0.15">
      <c r="A6" s="3"/>
      <c r="B6" s="3"/>
      <c r="C6" s="3"/>
      <c r="D6" s="3"/>
      <c r="E6" s="3"/>
      <c r="F6" s="3"/>
      <c r="G6" s="3"/>
      <c r="H6" s="3"/>
      <c r="I6" s="3"/>
      <c r="J6" s="3"/>
      <c r="K6" s="3"/>
      <c r="L6" s="3"/>
      <c r="M6" s="3"/>
      <c r="N6" s="3"/>
      <c r="O6" s="3"/>
    </row>
    <row r="7" spans="1:15" s="136" customFormat="1" x14ac:dyDescent="0.2">
      <c r="A7" s="15"/>
      <c r="B7" s="15"/>
      <c r="C7" s="16"/>
      <c r="D7" s="17"/>
      <c r="E7" s="17"/>
      <c r="F7" s="17"/>
      <c r="G7" s="17"/>
      <c r="H7" s="17"/>
      <c r="I7" s="17"/>
      <c r="J7" s="18"/>
      <c r="K7" s="17"/>
      <c r="L7" s="17"/>
      <c r="M7" s="17"/>
      <c r="N7" s="17"/>
      <c r="O7" s="17"/>
    </row>
    <row r="8" spans="1:15" s="136" customFormat="1" ht="62.25" customHeight="1" x14ac:dyDescent="0.2">
      <c r="A8" s="15"/>
      <c r="B8" s="15"/>
      <c r="C8" s="153" t="s">
        <v>63</v>
      </c>
      <c r="D8" s="153"/>
      <c r="E8" s="153"/>
      <c r="F8" s="153"/>
      <c r="G8" s="153"/>
      <c r="H8" s="153"/>
      <c r="I8" s="153"/>
      <c r="J8" s="153"/>
      <c r="K8" s="153"/>
      <c r="L8" s="153"/>
      <c r="M8" s="153"/>
      <c r="N8" s="153"/>
      <c r="O8" s="17"/>
    </row>
    <row r="9" spans="1:15" ht="11.25" x14ac:dyDescent="0.15">
      <c r="A9" s="19"/>
      <c r="B9" s="3"/>
      <c r="C9" s="3"/>
      <c r="D9" s="3"/>
      <c r="E9" s="3"/>
      <c r="F9" s="3"/>
      <c r="G9" s="3"/>
      <c r="H9" s="3"/>
      <c r="I9" s="3"/>
      <c r="J9" s="3"/>
      <c r="K9" s="3"/>
      <c r="L9" s="3"/>
      <c r="M9" s="3"/>
      <c r="N9" s="3"/>
      <c r="O9" s="3"/>
    </row>
    <row r="10" spans="1:15" ht="38.25" customHeight="1" x14ac:dyDescent="0.25">
      <c r="A10" s="19"/>
      <c r="B10" s="73"/>
      <c r="C10" s="155" t="s">
        <v>77</v>
      </c>
      <c r="D10" s="155"/>
      <c r="E10" s="155"/>
      <c r="F10" s="155"/>
      <c r="G10" s="155"/>
      <c r="H10" s="155"/>
      <c r="I10" s="155"/>
      <c r="J10" s="155"/>
      <c r="K10" s="155"/>
      <c r="L10" s="155"/>
      <c r="M10" s="155"/>
      <c r="N10" s="155"/>
      <c r="O10" s="3"/>
    </row>
    <row r="11" spans="1:15" ht="34.5" customHeight="1" x14ac:dyDescent="0.25">
      <c r="A11" s="19"/>
      <c r="B11" s="73"/>
      <c r="C11" s="153" t="s">
        <v>52</v>
      </c>
      <c r="D11" s="153"/>
      <c r="E11" s="153"/>
      <c r="F11" s="153"/>
      <c r="G11" s="153"/>
      <c r="H11" s="153"/>
      <c r="I11" s="153"/>
      <c r="J11" s="153"/>
      <c r="K11" s="153"/>
      <c r="L11" s="153"/>
      <c r="M11" s="153"/>
      <c r="N11" s="153"/>
      <c r="O11" s="3"/>
    </row>
    <row r="12" spans="1:15" ht="18.75" x14ac:dyDescent="0.3">
      <c r="A12" s="19"/>
      <c r="B12" s="77"/>
      <c r="C12" s="137"/>
      <c r="D12" s="138"/>
      <c r="E12" s="138"/>
      <c r="F12" s="138"/>
      <c r="G12" s="3"/>
      <c r="H12" s="3"/>
      <c r="I12" s="3"/>
      <c r="J12" s="3"/>
      <c r="K12" s="3"/>
      <c r="L12" s="3"/>
      <c r="M12" s="3"/>
      <c r="N12" s="3"/>
      <c r="O12" s="3"/>
    </row>
    <row r="13" spans="1:15" ht="154.5" customHeight="1" x14ac:dyDescent="0.25">
      <c r="A13" s="20"/>
      <c r="B13" s="24"/>
      <c r="C13" s="154"/>
      <c r="D13" s="154"/>
      <c r="E13" s="154"/>
      <c r="F13" s="154"/>
      <c r="G13" s="154"/>
      <c r="H13" s="154"/>
      <c r="I13" s="154"/>
      <c r="J13" s="154"/>
      <c r="K13" s="154"/>
      <c r="L13" s="154"/>
      <c r="M13" s="154"/>
      <c r="N13" s="154"/>
    </row>
    <row r="14" spans="1:15" ht="12.75" customHeight="1" x14ac:dyDescent="0.15">
      <c r="A14" s="20"/>
      <c r="B14" s="20"/>
      <c r="C14" s="20"/>
      <c r="D14" s="20"/>
      <c r="E14" s="20"/>
      <c r="F14" s="20"/>
      <c r="G14" s="20"/>
      <c r="H14" s="20"/>
      <c r="I14" s="20"/>
      <c r="J14" s="20"/>
      <c r="K14" s="20"/>
      <c r="L14" s="20"/>
      <c r="M14" s="20"/>
      <c r="N14" s="20"/>
    </row>
    <row r="15" spans="1:15" ht="11.25" x14ac:dyDescent="0.15">
      <c r="A15" s="20"/>
      <c r="B15" s="20"/>
      <c r="C15" s="20"/>
      <c r="D15" s="20"/>
      <c r="E15" s="20"/>
      <c r="F15" s="20"/>
      <c r="G15" s="20"/>
      <c r="H15" s="20"/>
      <c r="I15" s="20"/>
      <c r="J15" s="20"/>
      <c r="K15" s="20"/>
      <c r="L15" s="20"/>
      <c r="M15" s="20"/>
      <c r="N15" s="20"/>
    </row>
    <row r="16" spans="1:15" ht="12.75" customHeight="1" x14ac:dyDescent="0.15">
      <c r="A16" s="20"/>
      <c r="B16" s="20"/>
      <c r="C16" s="20"/>
      <c r="D16" s="20"/>
      <c r="E16" s="20"/>
      <c r="F16" s="20"/>
      <c r="G16" s="20"/>
      <c r="H16" s="20"/>
      <c r="I16" s="20"/>
      <c r="J16" s="20"/>
      <c r="K16" s="20"/>
      <c r="L16" s="20"/>
      <c r="M16" s="20"/>
      <c r="N16" s="20"/>
    </row>
    <row r="17" spans="1:14" ht="12.75" customHeight="1" x14ac:dyDescent="0.15">
      <c r="A17" s="20"/>
      <c r="B17" s="20"/>
      <c r="C17" s="20"/>
      <c r="D17" s="20"/>
      <c r="E17" s="20"/>
      <c r="F17" s="20"/>
      <c r="G17" s="20"/>
      <c r="H17" s="20"/>
      <c r="I17" s="20"/>
      <c r="J17" s="20"/>
      <c r="K17" s="20"/>
      <c r="L17" s="20"/>
      <c r="M17" s="20"/>
      <c r="N17" s="20"/>
    </row>
    <row r="18" spans="1:14" ht="12.75" customHeight="1" x14ac:dyDescent="0.25">
      <c r="A18" s="20"/>
      <c r="B18" s="21"/>
      <c r="C18" s="22"/>
    </row>
    <row r="19" spans="1:14" ht="11.25" x14ac:dyDescent="0.15"/>
    <row r="24" spans="1:14" ht="11.25" x14ac:dyDescent="0.15"/>
  </sheetData>
  <sheetProtection algorithmName="SHA-512" hashValue="e0AVfiJ3D7E/gGw8jl3offwKC9zMGJ/H73dzwVi9AuzImRkFX2lXaprJrHyFEIcFMePONxpqOfgQseErdgd12w==" saltValue="2Il+rsdpXZ8Ha5SmqkBJLw==" spinCount="100000" sheet="1" objects="1" scenarios="1" selectLockedCells="1"/>
  <mergeCells count="4">
    <mergeCell ref="C8:N8"/>
    <mergeCell ref="C13:N13"/>
    <mergeCell ref="C11:N11"/>
    <mergeCell ref="C10:N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Z74"/>
  <sheetViews>
    <sheetView zoomScaleNormal="100" workbookViewId="0">
      <selection activeCell="O10" sqref="O10:P16"/>
    </sheetView>
  </sheetViews>
  <sheetFormatPr defaultColWidth="9.140625" defaultRowHeight="15" x14ac:dyDescent="0.25"/>
  <cols>
    <col min="1" max="1" width="6.7109375" style="62" customWidth="1"/>
    <col min="2" max="2" width="7.42578125" style="62" customWidth="1"/>
    <col min="3" max="3" width="13.7109375" style="62" customWidth="1"/>
    <col min="4" max="4" width="35.5703125" style="62" customWidth="1"/>
    <col min="5" max="5" width="9" style="62" customWidth="1"/>
    <col min="6" max="6" width="5" style="62" customWidth="1"/>
    <col min="7" max="7" width="20.85546875" style="62" customWidth="1"/>
    <col min="8" max="8" width="7.28515625" style="62" customWidth="1"/>
    <col min="9" max="9" width="20.85546875" style="62" customWidth="1"/>
    <col min="10" max="10" width="9.140625" style="62" customWidth="1"/>
    <col min="11" max="11" width="5.140625" style="62" customWidth="1"/>
    <col min="12" max="12" width="9.140625" style="62" customWidth="1"/>
    <col min="13" max="13" width="9.140625" style="62"/>
    <col min="14" max="14" width="9.140625" style="62" customWidth="1"/>
    <col min="15" max="15" width="7.140625" style="62" customWidth="1"/>
    <col min="16" max="16" width="15.28515625" style="62" customWidth="1"/>
    <col min="17" max="17" width="3.28515625" style="62" customWidth="1"/>
    <col min="18" max="18" width="10.42578125" style="62" customWidth="1"/>
    <col min="19" max="19" width="6.28515625" style="62" customWidth="1"/>
    <col min="20" max="20" width="30.85546875" style="30" bestFit="1" customWidth="1"/>
    <col min="21" max="16384" width="9.140625" style="30"/>
  </cols>
  <sheetData>
    <row r="1" spans="1:19" x14ac:dyDescent="0.25">
      <c r="A1" s="7"/>
      <c r="B1" s="3"/>
      <c r="C1" s="3"/>
      <c r="D1" s="3"/>
      <c r="E1" s="3"/>
      <c r="F1" s="91" t="s">
        <v>45</v>
      </c>
      <c r="G1" s="29"/>
      <c r="H1" s="28"/>
      <c r="I1" s="28"/>
      <c r="J1" s="28"/>
      <c r="K1" s="28"/>
      <c r="L1" s="28"/>
      <c r="M1" s="3"/>
      <c r="N1" s="2"/>
      <c r="O1" s="9"/>
      <c r="P1" s="2"/>
      <c r="Q1" s="9"/>
      <c r="R1" s="2"/>
      <c r="S1" s="2"/>
    </row>
    <row r="2" spans="1:19" x14ac:dyDescent="0.25">
      <c r="A2" s="7"/>
      <c r="B2" s="3"/>
      <c r="C2" s="3"/>
      <c r="D2" s="3"/>
      <c r="E2" s="3"/>
      <c r="F2" s="28" t="s">
        <v>74</v>
      </c>
      <c r="G2" s="29"/>
      <c r="H2" s="28"/>
      <c r="I2" s="28"/>
      <c r="J2" s="28"/>
      <c r="K2" s="28"/>
      <c r="L2" s="28"/>
      <c r="M2" s="3"/>
      <c r="N2" s="2"/>
      <c r="O2" s="9"/>
      <c r="P2" s="2"/>
      <c r="Q2" s="9"/>
      <c r="R2" s="2"/>
      <c r="S2" s="2"/>
    </row>
    <row r="3" spans="1:19" x14ac:dyDescent="0.25">
      <c r="A3" s="3"/>
      <c r="B3" s="3"/>
      <c r="C3" s="3"/>
      <c r="D3" s="3"/>
      <c r="E3" s="3"/>
      <c r="F3" s="60"/>
      <c r="G3" s="29"/>
      <c r="H3" s="28"/>
      <c r="I3" s="28"/>
      <c r="J3" s="28"/>
      <c r="K3" s="28"/>
      <c r="L3" s="28"/>
      <c r="M3" s="3"/>
      <c r="N3" s="4"/>
      <c r="O3" s="4"/>
      <c r="P3" s="31"/>
      <c r="Q3" s="4"/>
      <c r="R3" s="4"/>
      <c r="S3" s="4"/>
    </row>
    <row r="4" spans="1:19" ht="36.75" customHeight="1" x14ac:dyDescent="0.25">
      <c r="A4" s="11"/>
      <c r="B4" s="164" t="s">
        <v>78</v>
      </c>
      <c r="C4" s="164"/>
      <c r="D4" s="164"/>
      <c r="E4" s="164"/>
      <c r="F4" s="164"/>
      <c r="G4" s="164"/>
      <c r="H4" s="164"/>
      <c r="I4" s="164"/>
      <c r="J4" s="164"/>
      <c r="K4" s="164"/>
      <c r="L4" s="164"/>
      <c r="M4" s="164"/>
      <c r="N4" s="164"/>
      <c r="O4" s="164"/>
      <c r="P4" s="159" t="str">
        <f>Beskrivelse!N4</f>
        <v>Vers. 4,  02.03.2026</v>
      </c>
      <c r="Q4" s="159"/>
      <c r="R4" s="159"/>
      <c r="S4" s="147"/>
    </row>
    <row r="5" spans="1:19" ht="15" customHeight="1" x14ac:dyDescent="0.25">
      <c r="A5" s="14"/>
      <c r="B5" s="14"/>
      <c r="C5" s="14"/>
      <c r="D5" s="14"/>
      <c r="E5" s="14"/>
      <c r="F5" s="14"/>
      <c r="G5" s="14"/>
      <c r="H5" s="14"/>
      <c r="I5" s="14"/>
      <c r="J5" s="14"/>
      <c r="K5" s="14"/>
      <c r="L5" s="14"/>
      <c r="M5" s="14"/>
      <c r="N5" s="14"/>
      <c r="O5" s="14"/>
      <c r="P5" s="14"/>
      <c r="Q5" s="14"/>
      <c r="R5" s="14"/>
      <c r="S5" s="14"/>
    </row>
    <row r="6" spans="1:19" x14ac:dyDescent="0.25">
      <c r="A6" s="3"/>
      <c r="B6" s="32"/>
      <c r="C6" s="3"/>
      <c r="D6" s="3"/>
      <c r="E6" s="3"/>
      <c r="F6" s="3"/>
      <c r="G6" s="3"/>
      <c r="H6" s="3"/>
      <c r="I6" s="3"/>
      <c r="J6" s="3"/>
      <c r="K6" s="3"/>
      <c r="L6" s="3"/>
      <c r="M6" s="3"/>
      <c r="N6" s="3"/>
      <c r="O6" s="3"/>
      <c r="P6" s="3"/>
      <c r="Q6" s="3"/>
      <c r="R6" s="3"/>
      <c r="S6" s="3"/>
    </row>
    <row r="7" spans="1:19" ht="14.45" customHeight="1" x14ac:dyDescent="0.25">
      <c r="A7" s="3"/>
      <c r="B7" s="163" t="s">
        <v>0</v>
      </c>
      <c r="C7" s="163"/>
      <c r="D7" s="163"/>
      <c r="E7" s="149"/>
      <c r="F7" s="84"/>
      <c r="G7" s="84"/>
      <c r="H7" s="84"/>
      <c r="I7" s="84"/>
      <c r="J7" s="84"/>
      <c r="K7" s="84"/>
      <c r="L7" s="84"/>
      <c r="M7" s="84"/>
      <c r="N7" s="84"/>
      <c r="O7" s="3"/>
      <c r="P7" s="3"/>
      <c r="Q7" s="3"/>
      <c r="R7" s="3"/>
      <c r="S7" s="3"/>
    </row>
    <row r="8" spans="1:19" ht="14.45" customHeight="1" x14ac:dyDescent="0.25">
      <c r="A8" s="3"/>
      <c r="B8" s="163"/>
      <c r="C8" s="163"/>
      <c r="D8" s="163"/>
      <c r="E8" s="149"/>
      <c r="F8" s="84"/>
      <c r="G8" s="84"/>
      <c r="H8" s="84"/>
      <c r="I8" s="84"/>
      <c r="J8" s="84"/>
      <c r="K8" s="84"/>
      <c r="L8" s="84"/>
      <c r="M8" s="84"/>
      <c r="N8" s="84"/>
      <c r="O8" s="33"/>
      <c r="P8" s="34"/>
      <c r="Q8" s="34"/>
      <c r="R8" s="3"/>
      <c r="S8" s="3"/>
    </row>
    <row r="9" spans="1:19" ht="14.45" customHeight="1" x14ac:dyDescent="0.25">
      <c r="A9" s="3"/>
      <c r="B9" s="149"/>
      <c r="C9" s="149"/>
      <c r="D9" s="149"/>
      <c r="E9" s="149"/>
      <c r="F9" s="84"/>
      <c r="G9" s="84"/>
      <c r="H9" s="84"/>
      <c r="I9" s="84"/>
      <c r="J9" s="84"/>
      <c r="K9" s="84"/>
      <c r="L9" s="84"/>
      <c r="M9" s="84"/>
      <c r="N9" s="84"/>
      <c r="O9" s="33"/>
      <c r="P9" s="34"/>
      <c r="Q9" s="34"/>
      <c r="R9" s="3"/>
      <c r="S9" s="3"/>
    </row>
    <row r="10" spans="1:19" ht="14.45" customHeight="1" x14ac:dyDescent="0.25">
      <c r="A10" s="3"/>
      <c r="B10" s="35" t="s">
        <v>1</v>
      </c>
      <c r="C10" s="97" t="s">
        <v>80</v>
      </c>
      <c r="D10" s="71"/>
      <c r="E10" s="71"/>
      <c r="F10" s="71"/>
      <c r="G10" s="71"/>
      <c r="H10" s="71"/>
      <c r="I10" s="71"/>
      <c r="J10" s="71"/>
      <c r="K10" s="71"/>
      <c r="L10" s="119"/>
      <c r="M10" s="82"/>
      <c r="N10" s="82"/>
      <c r="O10" s="165"/>
      <c r="P10" s="165"/>
      <c r="Q10" s="118" t="s">
        <v>2</v>
      </c>
      <c r="R10" s="27">
        <f>IF(O10="",0,IF(O10="Ja",1,-1))</f>
        <v>0</v>
      </c>
      <c r="S10" s="3"/>
    </row>
    <row r="11" spans="1:19" ht="14.45" customHeight="1" x14ac:dyDescent="0.25">
      <c r="A11" s="3"/>
      <c r="B11" s="35" t="s">
        <v>1</v>
      </c>
      <c r="C11" s="97" t="s">
        <v>81</v>
      </c>
      <c r="D11" s="86"/>
      <c r="E11" s="86"/>
      <c r="F11" s="86"/>
      <c r="G11" s="86"/>
      <c r="H11" s="86"/>
      <c r="I11" s="86"/>
      <c r="J11" s="86"/>
      <c r="K11" s="86"/>
      <c r="L11" s="87"/>
      <c r="M11" s="82"/>
      <c r="N11" s="82"/>
      <c r="O11" s="165"/>
      <c r="P11" s="165"/>
      <c r="Q11" s="118" t="s">
        <v>2</v>
      </c>
      <c r="R11" s="27">
        <f>IF(O11="",0,IF(O11="Ja",1,-1))</f>
        <v>0</v>
      </c>
      <c r="S11" s="3"/>
    </row>
    <row r="12" spans="1:19" ht="14.45" customHeight="1" x14ac:dyDescent="0.25">
      <c r="A12" s="3"/>
      <c r="B12" s="35" t="s">
        <v>1</v>
      </c>
      <c r="C12" s="97" t="s">
        <v>82</v>
      </c>
      <c r="D12" s="86"/>
      <c r="E12" s="86"/>
      <c r="F12" s="86"/>
      <c r="G12" s="86"/>
      <c r="H12" s="86"/>
      <c r="I12" s="86"/>
      <c r="J12" s="86"/>
      <c r="K12" s="86"/>
      <c r="L12" s="87"/>
      <c r="M12" s="82"/>
      <c r="N12" s="82"/>
      <c r="O12" s="165"/>
      <c r="P12" s="165"/>
      <c r="Q12" s="118" t="s">
        <v>3</v>
      </c>
      <c r="R12" s="27">
        <f>IF(O12="",0,IF(O12="Ja",-1,1))</f>
        <v>0</v>
      </c>
      <c r="S12" s="3"/>
    </row>
    <row r="13" spans="1:19" x14ac:dyDescent="0.25">
      <c r="A13" s="3"/>
      <c r="B13" s="35" t="s">
        <v>1</v>
      </c>
      <c r="C13" s="71" t="s">
        <v>40</v>
      </c>
      <c r="D13" s="71"/>
      <c r="E13" s="71"/>
      <c r="F13" s="71"/>
      <c r="G13" s="71"/>
      <c r="H13" s="71"/>
      <c r="I13" s="71"/>
      <c r="J13" s="71"/>
      <c r="K13" s="71"/>
      <c r="L13" s="71"/>
      <c r="M13" s="71"/>
      <c r="N13" s="53"/>
      <c r="O13" s="160"/>
      <c r="P13" s="161"/>
      <c r="Q13" s="27" t="s">
        <v>2</v>
      </c>
      <c r="R13" s="27">
        <f>IF(O13="",0,IF(O13=Q13,1,-1))</f>
        <v>0</v>
      </c>
      <c r="S13" s="3"/>
    </row>
    <row r="14" spans="1:19" x14ac:dyDescent="0.25">
      <c r="A14" s="3"/>
      <c r="B14" s="35" t="s">
        <v>1</v>
      </c>
      <c r="C14" s="90" t="s">
        <v>51</v>
      </c>
      <c r="D14" s="90"/>
      <c r="E14" s="90"/>
      <c r="F14" s="90"/>
      <c r="G14" s="90"/>
      <c r="H14" s="90"/>
      <c r="I14" s="90"/>
      <c r="J14" s="90"/>
      <c r="K14" s="90"/>
      <c r="L14" s="90"/>
      <c r="M14" s="90"/>
      <c r="N14" s="53"/>
      <c r="O14" s="160"/>
      <c r="P14" s="161"/>
      <c r="Q14" s="27" t="s">
        <v>49</v>
      </c>
      <c r="R14" s="27">
        <f>IF(O14="",0,IF(O14="Ingen",-1,1))</f>
        <v>0</v>
      </c>
      <c r="S14" s="3"/>
    </row>
    <row r="15" spans="1:19" x14ac:dyDescent="0.25">
      <c r="A15" s="3"/>
      <c r="B15" s="35" t="s">
        <v>1</v>
      </c>
      <c r="C15" s="90" t="s">
        <v>70</v>
      </c>
      <c r="D15" s="90"/>
      <c r="E15" s="90"/>
      <c r="F15" s="90"/>
      <c r="G15" s="90"/>
      <c r="H15" s="90"/>
      <c r="I15" s="90"/>
      <c r="J15" s="90"/>
      <c r="K15" s="90"/>
      <c r="L15" s="90"/>
      <c r="M15" s="90"/>
      <c r="N15" s="53"/>
      <c r="O15" s="160"/>
      <c r="P15" s="161"/>
      <c r="Q15" s="27" t="s">
        <v>2</v>
      </c>
      <c r="R15" s="27">
        <f>IF(O15="",0,IF(O15=Q15,1,-1))</f>
        <v>0</v>
      </c>
      <c r="S15" s="3"/>
    </row>
    <row r="16" spans="1:19" x14ac:dyDescent="0.25">
      <c r="A16" s="3"/>
      <c r="B16" s="35" t="s">
        <v>1</v>
      </c>
      <c r="C16" s="72" t="s">
        <v>39</v>
      </c>
      <c r="D16" s="72"/>
      <c r="E16" s="72"/>
      <c r="F16" s="72"/>
      <c r="G16" s="72"/>
      <c r="H16" s="72"/>
      <c r="I16" s="72"/>
      <c r="J16" s="72"/>
      <c r="K16" s="72"/>
      <c r="L16" s="72"/>
      <c r="M16" s="72"/>
      <c r="N16" s="53"/>
      <c r="O16" s="160"/>
      <c r="P16" s="161"/>
      <c r="Q16" s="27" t="s">
        <v>17</v>
      </c>
      <c r="R16" s="27">
        <f>IF(O16="",0,IF(O16&lt;&gt;"Ja"&amp;"Nej",1,-1))</f>
        <v>0</v>
      </c>
      <c r="S16" s="3"/>
    </row>
    <row r="17" spans="1:26" ht="29.25" x14ac:dyDescent="0.25">
      <c r="A17" s="3"/>
      <c r="B17" s="36" t="str">
        <f>IF(G17=0,"Spørgsmål om afgrænsning er ikke besvaret",IF(G17=1,"Projektet er omfattet af standardløsningen","Projektet er IKKE omfattet af standardløsningen"))</f>
        <v>Spørgsmål om afgrænsning er ikke besvaret</v>
      </c>
      <c r="C17" s="37"/>
      <c r="D17" s="37"/>
      <c r="E17" s="37"/>
      <c r="F17" s="37"/>
      <c r="G17" s="93">
        <f>MIN(R10:R16)</f>
        <v>0</v>
      </c>
      <c r="H17" s="115" t="s">
        <v>10</v>
      </c>
      <c r="I17" s="100"/>
      <c r="J17" s="60"/>
      <c r="K17" s="37"/>
      <c r="L17" s="29"/>
      <c r="M17" s="3"/>
      <c r="N17" s="3"/>
      <c r="O17" s="3"/>
      <c r="P17" s="3"/>
      <c r="Q17" s="3"/>
      <c r="R17" s="3"/>
      <c r="S17" s="3"/>
    </row>
    <row r="18" spans="1:26" ht="22.5" x14ac:dyDescent="0.3">
      <c r="A18" s="3"/>
      <c r="B18" s="38"/>
      <c r="C18" s="3"/>
      <c r="D18" s="3"/>
      <c r="E18" s="3"/>
      <c r="F18" s="3"/>
      <c r="G18" s="60"/>
      <c r="H18" s="116" t="s">
        <v>11</v>
      </c>
      <c r="J18" s="29"/>
      <c r="K18" s="3"/>
      <c r="L18" s="3"/>
      <c r="M18" s="39"/>
      <c r="N18" s="3"/>
      <c r="O18" s="3"/>
      <c r="P18" s="3"/>
      <c r="Q18" s="3"/>
      <c r="R18" s="3"/>
      <c r="S18" s="11"/>
    </row>
    <row r="19" spans="1:26" ht="18" x14ac:dyDescent="0.25">
      <c r="A19" s="3"/>
      <c r="B19" s="162" t="s">
        <v>4</v>
      </c>
      <c r="C19" s="162"/>
      <c r="D19" s="162"/>
      <c r="E19" s="162"/>
      <c r="F19" s="162"/>
      <c r="G19" s="162"/>
      <c r="H19" s="162"/>
      <c r="I19" s="162"/>
      <c r="J19" s="162"/>
      <c r="K19" s="162"/>
      <c r="L19" s="148" t="s">
        <v>6</v>
      </c>
      <c r="M19" s="3"/>
      <c r="N19" s="11"/>
      <c r="O19" s="11"/>
      <c r="P19" s="11"/>
      <c r="Q19" s="11"/>
      <c r="R19" s="3"/>
      <c r="S19" s="29"/>
      <c r="T19" s="132"/>
      <c r="U19" s="62"/>
      <c r="V19" s="62"/>
      <c r="W19" s="62"/>
      <c r="X19" s="62"/>
      <c r="Y19" s="62"/>
      <c r="Z19" s="62"/>
    </row>
    <row r="20" spans="1:26" ht="30.75" customHeight="1" x14ac:dyDescent="0.25">
      <c r="A20" s="3"/>
      <c r="B20" s="40">
        <v>1</v>
      </c>
      <c r="C20" s="157" t="s">
        <v>73</v>
      </c>
      <c r="D20" s="157"/>
      <c r="E20" s="157"/>
      <c r="F20" s="158"/>
      <c r="G20" s="144"/>
      <c r="H20" s="47" t="s">
        <v>21</v>
      </c>
      <c r="I20" s="53"/>
      <c r="J20" s="53"/>
      <c r="K20" s="29"/>
      <c r="L20" s="112" t="s">
        <v>13</v>
      </c>
      <c r="M20" s="112"/>
      <c r="N20" s="112"/>
      <c r="O20" s="112"/>
      <c r="P20" s="121" t="str">
        <f>IFERROR(IF(G17=1,(I29*9.87/1000),"-"),"-")</f>
        <v>-</v>
      </c>
      <c r="Q20" s="112" t="s">
        <v>7</v>
      </c>
      <c r="R20" s="122"/>
      <c r="S20" s="29"/>
      <c r="T20" s="117"/>
      <c r="U20" s="117"/>
      <c r="V20" s="117"/>
      <c r="W20" s="117"/>
      <c r="X20" s="117"/>
      <c r="Y20" s="117"/>
      <c r="Z20" s="117"/>
    </row>
    <row r="21" spans="1:26" ht="24.75" customHeight="1" x14ac:dyDescent="0.25">
      <c r="A21" s="3"/>
      <c r="B21" s="53"/>
      <c r="C21" s="139" t="s">
        <v>75</v>
      </c>
      <c r="D21" s="53"/>
      <c r="E21" s="53"/>
      <c r="F21" s="53"/>
      <c r="G21" s="53"/>
      <c r="H21" s="53"/>
      <c r="I21" s="53"/>
      <c r="J21" s="53"/>
      <c r="K21" s="29"/>
      <c r="L21" s="43" t="s">
        <v>12</v>
      </c>
      <c r="M21" s="50"/>
      <c r="N21" s="50"/>
      <c r="O21" s="50"/>
      <c r="P21" s="25" t="str">
        <f>IF(G17=1,(I36*9.87/1000),"-")</f>
        <v>-</v>
      </c>
      <c r="Q21" s="43" t="s">
        <v>7</v>
      </c>
      <c r="R21" s="44"/>
      <c r="S21" s="29"/>
      <c r="T21" s="117"/>
      <c r="U21" s="117"/>
      <c r="V21" s="117"/>
      <c r="W21" s="117"/>
      <c r="X21" s="117"/>
      <c r="Y21" s="117"/>
      <c r="Z21" s="117"/>
    </row>
    <row r="22" spans="1:26" s="51" customFormat="1" ht="26.45" customHeight="1" x14ac:dyDescent="0.25">
      <c r="A22" s="48"/>
      <c r="B22" s="40">
        <v>2</v>
      </c>
      <c r="C22" s="76" t="s">
        <v>14</v>
      </c>
      <c r="D22" s="41"/>
      <c r="E22" s="41"/>
      <c r="F22" s="41"/>
      <c r="G22" s="69" t="s">
        <v>37</v>
      </c>
      <c r="H22" s="70"/>
      <c r="I22" s="65"/>
      <c r="J22" s="42"/>
      <c r="K22" s="148"/>
      <c r="L22" s="123" t="s">
        <v>8</v>
      </c>
      <c r="M22" s="50"/>
      <c r="N22" s="50"/>
      <c r="O22" s="50"/>
      <c r="P22" s="124" t="str">
        <f>IFERROR(P24/P20*100,"-")</f>
        <v>-</v>
      </c>
      <c r="Q22" s="125" t="s">
        <v>5</v>
      </c>
      <c r="R22" s="114"/>
      <c r="S22" s="85"/>
      <c r="T22" s="117"/>
      <c r="U22" s="117"/>
      <c r="V22" s="117"/>
      <c r="W22" s="117"/>
      <c r="X22" s="117"/>
      <c r="Y22" s="117"/>
      <c r="Z22" s="117"/>
    </row>
    <row r="23" spans="1:26" ht="24.75" customHeight="1" thickBot="1" x14ac:dyDescent="0.3">
      <c r="A23" s="3"/>
      <c r="B23" s="45"/>
      <c r="C23" s="88" t="str">
        <f>IF(G17=1,IF(O14="Pløjet system","Pløjning",IF(O14="Harvet system (pløjefri)","Dybdeharvning","")),"")</f>
        <v/>
      </c>
      <c r="D23" s="46"/>
      <c r="E23" s="46"/>
      <c r="F23" s="46"/>
      <c r="G23" s="92"/>
      <c r="H23" s="63"/>
      <c r="I23" s="140" t="str">
        <f>IFERROR(IF(G17=1,IF(G20="","-",IF(G23="Ja",IF(O14="Pløjet system",G20*Maskinhandling!D18,IF(O14="Harvet system (pløjefri)",G20*Maskinhandling!D17,"a")),"-"))," "),"-")</f>
        <v xml:space="preserve"> </v>
      </c>
      <c r="J23" s="47" t="str">
        <f>IF(G17=1,"liter","")</f>
        <v/>
      </c>
      <c r="K23" s="29"/>
      <c r="L23" s="53" t="s">
        <v>85</v>
      </c>
      <c r="M23" s="53"/>
      <c r="N23" s="53"/>
      <c r="O23" s="53"/>
      <c r="P23" s="146">
        <f>G39</f>
        <v>0</v>
      </c>
      <c r="Q23" s="53"/>
      <c r="R23" s="53"/>
      <c r="S23" s="29"/>
      <c r="T23" s="117"/>
      <c r="U23" s="117"/>
      <c r="V23" s="117"/>
      <c r="W23" s="117"/>
      <c r="X23" s="117"/>
      <c r="Y23" s="117"/>
      <c r="Z23" s="117"/>
    </row>
    <row r="24" spans="1:26" ht="24.75" customHeight="1" thickBot="1" x14ac:dyDescent="0.3">
      <c r="A24" s="3"/>
      <c r="B24" s="45"/>
      <c r="C24" s="66" t="str">
        <f>IF(G17=1,IF(O14="Pløjet system","Såbedsharvning",""),"")</f>
        <v/>
      </c>
      <c r="D24" s="66"/>
      <c r="E24" s="66"/>
      <c r="F24" s="66"/>
      <c r="G24" s="92"/>
      <c r="H24" s="63"/>
      <c r="I24" s="140" t="str">
        <f>IFERROR(IF(G17=1,IF(OR(O14=" ",O14="Pløjet system"),IF(G20="","-",IF(G24="Ja",G20*Maskinhandling!D21,"-"))," ")," "),"-")</f>
        <v xml:space="preserve"> </v>
      </c>
      <c r="J24" s="47" t="str">
        <f>IF(G17=1,IF(O14="Pløjet system","liter"," "),"")</f>
        <v/>
      </c>
      <c r="K24" s="29"/>
      <c r="L24" s="79" t="s">
        <v>9</v>
      </c>
      <c r="M24" s="80"/>
      <c r="N24" s="80"/>
      <c r="O24" s="80"/>
      <c r="P24" s="26" t="str">
        <f>IFERROR(IF(OR(P21="-",P20="-"),"Input mangler!",IF(G17=1,P20-P21,"Input mangler!")),"-")</f>
        <v>Input mangler!</v>
      </c>
      <c r="Q24" s="99" t="s">
        <v>7</v>
      </c>
      <c r="R24" s="113"/>
      <c r="S24" s="29"/>
      <c r="T24" s="117"/>
      <c r="U24" s="117"/>
      <c r="V24" s="117"/>
      <c r="W24" s="117"/>
      <c r="X24" s="117"/>
      <c r="Y24" s="117"/>
      <c r="Z24" s="117"/>
    </row>
    <row r="25" spans="1:26" ht="24.75" customHeight="1" x14ac:dyDescent="0.25">
      <c r="A25" s="3"/>
      <c r="B25" s="49"/>
      <c r="C25" s="67" t="str">
        <f>IF(G17=1,IF(O14="Harvet system (pløjefri)","Tromling",""),"")</f>
        <v/>
      </c>
      <c r="D25" s="67"/>
      <c r="E25" s="67"/>
      <c r="F25" s="67"/>
      <c r="G25" s="92"/>
      <c r="H25" s="63"/>
      <c r="I25" s="140" t="str">
        <f>IFERROR(IF(G17=1,IF(OR(O14=" ",O14="Harvet system (pløjefri)"),IF(G20="","-",IF(G25="Ja",G20*Maskinhandling!D23,"-")),""),""),"-")</f>
        <v/>
      </c>
      <c r="J25" s="47" t="str">
        <f>IF(G17=1,IF(O14="Harvet system (pløjefri)","liter"," "),"")</f>
        <v/>
      </c>
      <c r="K25" s="29"/>
      <c r="L25" s="156" t="s">
        <v>72</v>
      </c>
      <c r="M25" s="156"/>
      <c r="N25" s="156"/>
      <c r="O25" s="156"/>
      <c r="P25" s="156"/>
      <c r="Q25" s="156"/>
      <c r="R25" s="156"/>
      <c r="S25" s="29"/>
      <c r="T25" s="117"/>
      <c r="U25" s="117"/>
      <c r="V25" s="117"/>
      <c r="W25" s="117"/>
      <c r="X25" s="117"/>
      <c r="Y25" s="117"/>
      <c r="Z25" s="117"/>
    </row>
    <row r="26" spans="1:26" ht="24.75" customHeight="1" x14ac:dyDescent="0.25">
      <c r="A26" s="3"/>
      <c r="B26" s="45"/>
      <c r="C26" s="133" t="s">
        <v>66</v>
      </c>
      <c r="D26" s="68"/>
      <c r="E26" s="68"/>
      <c r="F26" s="68"/>
      <c r="G26" s="92"/>
      <c r="H26" s="63"/>
      <c r="I26" s="140" t="str">
        <f>IFERROR(IF(G17=1,IF(G20="","-",IF(G26="Ja",G20*Maskinhandling!E25,"-")),""),"-")</f>
        <v/>
      </c>
      <c r="J26" s="47" t="str">
        <f>IF(G17=1,"liter","")</f>
        <v/>
      </c>
      <c r="K26" s="29"/>
      <c r="L26" s="156"/>
      <c r="M26" s="156"/>
      <c r="N26" s="156"/>
      <c r="O26" s="156"/>
      <c r="P26" s="156"/>
      <c r="Q26" s="156"/>
      <c r="R26" s="156"/>
      <c r="S26" s="29"/>
      <c r="T26" s="117"/>
      <c r="U26" s="117"/>
      <c r="V26" s="117"/>
      <c r="W26" s="117"/>
      <c r="X26" s="117"/>
      <c r="Y26" s="117"/>
      <c r="Z26" s="117"/>
    </row>
    <row r="27" spans="1:26" ht="27" customHeight="1" x14ac:dyDescent="0.25">
      <c r="A27" s="3"/>
      <c r="B27" s="52"/>
      <c r="C27" s="169" t="str">
        <f>IF(G17=1,IF(O16="Kun ny","Gødskning"," "),"")</f>
        <v/>
      </c>
      <c r="D27" s="169"/>
      <c r="E27" s="150"/>
      <c r="F27" s="150"/>
      <c r="G27" s="151"/>
      <c r="H27" s="150"/>
      <c r="I27" s="141" t="str">
        <f>IFERROR(IF(G17=1,IF(AND(O16="Kun ny",G20&gt;0),IF(G27="Ja",G20*Maskinhandling!D29,"-"),""),""),"-")</f>
        <v/>
      </c>
      <c r="J27" s="47" t="str">
        <f>IF(G17=1,IF(O16="Kun ny","liter",""),"")</f>
        <v/>
      </c>
      <c r="K27" s="29"/>
      <c r="L27" s="126"/>
      <c r="M27" s="126"/>
      <c r="N27" s="126"/>
      <c r="O27" s="126"/>
      <c r="P27" s="126"/>
      <c r="Q27" s="126"/>
      <c r="R27" s="126"/>
      <c r="S27" s="29"/>
      <c r="T27" s="117"/>
      <c r="U27" s="117"/>
      <c r="V27" s="117"/>
      <c r="W27" s="117"/>
      <c r="X27" s="117"/>
      <c r="Y27" s="117"/>
      <c r="Z27" s="117"/>
    </row>
    <row r="28" spans="1:26" ht="26.1" customHeight="1" x14ac:dyDescent="0.25">
      <c r="A28" s="3"/>
      <c r="B28" s="45"/>
      <c r="C28" s="150"/>
      <c r="D28" s="150"/>
      <c r="E28" s="150"/>
      <c r="F28" s="150"/>
      <c r="G28" s="150"/>
      <c r="H28" s="150"/>
      <c r="I28" s="53"/>
      <c r="J28" s="47"/>
      <c r="K28" s="29"/>
      <c r="L28" s="54" t="s">
        <v>16</v>
      </c>
      <c r="M28" s="29"/>
      <c r="N28" s="29"/>
      <c r="O28" s="29"/>
      <c r="P28" s="29"/>
      <c r="Q28" s="29"/>
      <c r="R28" s="29"/>
      <c r="S28" s="29"/>
      <c r="T28" s="117"/>
      <c r="U28" s="117"/>
      <c r="V28" s="117"/>
      <c r="W28" s="117"/>
      <c r="X28" s="117"/>
      <c r="Y28" s="117"/>
      <c r="Z28" s="117"/>
    </row>
    <row r="29" spans="1:26" ht="24.75" customHeight="1" x14ac:dyDescent="0.25">
      <c r="A29" s="3"/>
      <c r="B29" s="45"/>
      <c r="C29" s="150" t="s">
        <v>20</v>
      </c>
      <c r="D29" s="150"/>
      <c r="E29" s="150"/>
      <c r="F29" s="150"/>
      <c r="G29" s="150"/>
      <c r="H29" s="150"/>
      <c r="I29" s="140" t="str">
        <f>IF(SUM(I23:I27)&gt;0,SUM(I23:I27),"-")</f>
        <v>-</v>
      </c>
      <c r="J29" s="47" t="str">
        <f>IF(G17=1,"liter","")</f>
        <v/>
      </c>
      <c r="K29" s="29"/>
      <c r="L29" s="170" t="s">
        <v>88</v>
      </c>
      <c r="M29" s="170"/>
      <c r="N29" s="170"/>
      <c r="O29" s="170"/>
      <c r="P29" s="170"/>
      <c r="Q29" s="170"/>
      <c r="R29" s="170"/>
      <c r="S29" s="120"/>
      <c r="T29" s="117"/>
      <c r="U29" s="117"/>
      <c r="V29" s="117"/>
      <c r="W29" s="117"/>
      <c r="X29" s="117"/>
      <c r="Y29" s="117"/>
      <c r="Z29" s="117"/>
    </row>
    <row r="30" spans="1:26" ht="24.75" customHeight="1" x14ac:dyDescent="0.25">
      <c r="A30" s="3"/>
      <c r="B30" s="52"/>
      <c r="C30" s="76"/>
      <c r="D30" s="75"/>
      <c r="E30" s="75"/>
      <c r="F30" s="75"/>
      <c r="G30" s="75"/>
      <c r="H30" s="75"/>
      <c r="I30" s="53"/>
      <c r="J30" s="53"/>
      <c r="K30" s="29"/>
      <c r="L30" s="170"/>
      <c r="M30" s="170"/>
      <c r="N30" s="170"/>
      <c r="O30" s="170"/>
      <c r="P30" s="170"/>
      <c r="Q30" s="170"/>
      <c r="R30" s="170"/>
      <c r="S30" s="120"/>
      <c r="T30" s="117"/>
      <c r="U30" s="117"/>
      <c r="V30" s="117"/>
      <c r="W30" s="117"/>
      <c r="X30" s="117"/>
      <c r="Y30" s="117"/>
      <c r="Z30" s="117"/>
    </row>
    <row r="31" spans="1:26" ht="24.75" customHeight="1" x14ac:dyDescent="0.25">
      <c r="A31" s="3"/>
      <c r="B31" s="52">
        <v>3</v>
      </c>
      <c r="C31" s="76" t="s">
        <v>15</v>
      </c>
      <c r="D31" s="75"/>
      <c r="E31" s="75"/>
      <c r="F31" s="75"/>
      <c r="G31" s="75"/>
      <c r="H31" s="75"/>
      <c r="I31" s="82"/>
      <c r="J31" s="53"/>
      <c r="K31" s="29"/>
      <c r="L31" s="170"/>
      <c r="M31" s="170"/>
      <c r="N31" s="170"/>
      <c r="O31" s="170"/>
      <c r="P31" s="170"/>
      <c r="Q31" s="170"/>
      <c r="R31" s="170"/>
      <c r="S31" s="120"/>
      <c r="T31" s="117"/>
      <c r="U31" s="117"/>
      <c r="V31" s="117"/>
      <c r="W31" s="117"/>
      <c r="X31" s="117"/>
      <c r="Y31" s="117"/>
      <c r="Z31" s="117"/>
    </row>
    <row r="32" spans="1:26" ht="24.75" customHeight="1" x14ac:dyDescent="0.25">
      <c r="A32" s="3"/>
      <c r="B32" s="45"/>
      <c r="C32" s="74" t="str">
        <f>IF(G17=1,"Halmstrigling til udjævning af avner og halmrester","")</f>
        <v/>
      </c>
      <c r="D32" s="150"/>
      <c r="E32" s="150"/>
      <c r="F32" s="150"/>
      <c r="G32" s="75"/>
      <c r="H32" s="75"/>
      <c r="I32" s="140" t="b">
        <f>IFERROR(IF(G17=1,IF(G20="","-",G20*Maskinhandling!D19)),"")</f>
        <v>0</v>
      </c>
      <c r="J32" s="47" t="str">
        <f>IF(G17=1,"liter","")</f>
        <v/>
      </c>
      <c r="K32" s="29"/>
      <c r="L32" s="170"/>
      <c r="M32" s="170"/>
      <c r="N32" s="170"/>
      <c r="O32" s="170"/>
      <c r="P32" s="170"/>
      <c r="Q32" s="170"/>
      <c r="R32" s="170"/>
      <c r="S32" s="120"/>
      <c r="T32" s="117"/>
      <c r="U32" s="117"/>
      <c r="V32" s="117"/>
      <c r="W32" s="117"/>
      <c r="X32" s="117"/>
      <c r="Y32" s="117"/>
      <c r="Z32" s="117"/>
    </row>
    <row r="33" spans="1:26" ht="24.75" customHeight="1" x14ac:dyDescent="0.25">
      <c r="A33" s="3"/>
      <c r="B33" s="45"/>
      <c r="C33" s="74" t="s">
        <v>66</v>
      </c>
      <c r="D33" s="150"/>
      <c r="E33" s="150"/>
      <c r="F33" s="55"/>
      <c r="G33" s="75"/>
      <c r="H33" s="75"/>
      <c r="I33" s="140" t="str">
        <f>IF(G17=1,IF(G20="Markplaner mangler!","-",G20*(Maskinhandling!F26)),"")</f>
        <v/>
      </c>
      <c r="J33" s="47" t="str">
        <f>IF(G17=1,"liter","")</f>
        <v/>
      </c>
      <c r="K33" s="29"/>
      <c r="L33" s="170"/>
      <c r="M33" s="170"/>
      <c r="N33" s="170"/>
      <c r="O33" s="170"/>
      <c r="P33" s="170"/>
      <c r="Q33" s="170"/>
      <c r="R33" s="170"/>
      <c r="S33" s="120"/>
      <c r="T33" s="117"/>
      <c r="U33" s="117"/>
      <c r="V33" s="117"/>
      <c r="W33" s="117"/>
      <c r="X33" s="117"/>
      <c r="Y33" s="117"/>
      <c r="Z33" s="117"/>
    </row>
    <row r="34" spans="1:26" ht="24.75" customHeight="1" x14ac:dyDescent="0.25">
      <c r="A34" s="3"/>
      <c r="B34" s="45"/>
      <c r="C34" s="56" t="str">
        <f>IF(G17=1,IF(O16="Kun gammel","Gødskning"," "),"")</f>
        <v/>
      </c>
      <c r="D34" s="57"/>
      <c r="E34" s="57"/>
      <c r="F34" s="55"/>
      <c r="G34" s="75"/>
      <c r="H34" s="81"/>
      <c r="I34" s="142" t="str">
        <f>IFERROR(IF(G17=1,IF(O16&lt;&gt;"Kun gammel","",IF(G20="Markplaner mangler!","-",G20*Maskinhandling!D29)),""),"-")</f>
        <v/>
      </c>
      <c r="J34" s="47" t="str">
        <f>IF(G17=1,IF(O16="Kun gammel","liter",""),"")</f>
        <v/>
      </c>
      <c r="K34" s="29"/>
      <c r="L34" s="170"/>
      <c r="M34" s="170"/>
      <c r="N34" s="170"/>
      <c r="O34" s="170"/>
      <c r="P34" s="170"/>
      <c r="Q34" s="170"/>
      <c r="R34" s="170"/>
      <c r="S34" s="120"/>
      <c r="T34" s="117"/>
      <c r="U34" s="117"/>
      <c r="V34" s="117"/>
      <c r="W34" s="117"/>
      <c r="X34" s="117"/>
      <c r="Y34" s="117"/>
      <c r="Z34" s="117"/>
    </row>
    <row r="35" spans="1:26" ht="24.75" customHeight="1" x14ac:dyDescent="0.25">
      <c r="A35" s="3"/>
      <c r="B35" s="45"/>
      <c r="C35" s="53"/>
      <c r="D35" s="53"/>
      <c r="E35" s="53"/>
      <c r="F35" s="53"/>
      <c r="G35" s="53"/>
      <c r="H35" s="82"/>
      <c r="I35" s="53"/>
      <c r="J35" s="53"/>
      <c r="K35" s="29"/>
      <c r="L35" s="170"/>
      <c r="M35" s="170"/>
      <c r="N35" s="170"/>
      <c r="O35" s="170"/>
      <c r="P35" s="170"/>
      <c r="Q35" s="170"/>
      <c r="R35" s="170"/>
      <c r="S35" s="120"/>
      <c r="T35" s="117"/>
      <c r="U35" s="117"/>
      <c r="V35" s="117"/>
      <c r="W35" s="117"/>
      <c r="X35" s="117"/>
      <c r="Y35" s="117"/>
      <c r="Z35" s="117"/>
    </row>
    <row r="36" spans="1:26" x14ac:dyDescent="0.25">
      <c r="A36" s="3"/>
      <c r="B36" s="45"/>
      <c r="C36" s="74" t="s">
        <v>20</v>
      </c>
      <c r="D36" s="150"/>
      <c r="E36" s="150"/>
      <c r="F36" s="150"/>
      <c r="G36" s="75"/>
      <c r="H36" s="81"/>
      <c r="I36" s="140" t="str">
        <f>IF(SUM(I32:I34)&gt;0,SUM(I32:I34),"-")</f>
        <v>-</v>
      </c>
      <c r="J36" s="47" t="str">
        <f>IF(G17=1,"liter","")</f>
        <v/>
      </c>
      <c r="K36" s="29"/>
      <c r="L36" s="170"/>
      <c r="M36" s="170"/>
      <c r="N36" s="170"/>
      <c r="O36" s="170"/>
      <c r="P36" s="170"/>
      <c r="Q36" s="170"/>
      <c r="R36" s="170"/>
      <c r="S36" s="120"/>
      <c r="T36" s="117"/>
      <c r="U36" s="117"/>
      <c r="V36" s="117"/>
      <c r="W36" s="117"/>
      <c r="X36" s="117"/>
      <c r="Y36" s="117"/>
      <c r="Z36" s="117"/>
    </row>
    <row r="37" spans="1:26" ht="24.75" customHeight="1" x14ac:dyDescent="0.25">
      <c r="A37" s="3"/>
      <c r="B37" s="52"/>
      <c r="C37" s="58"/>
      <c r="D37" s="58"/>
      <c r="E37" s="58"/>
      <c r="F37" s="59"/>
      <c r="G37" s="59"/>
      <c r="H37" s="83"/>
      <c r="I37" s="82"/>
      <c r="J37" s="53"/>
      <c r="K37" s="29"/>
      <c r="L37" s="170"/>
      <c r="M37" s="170"/>
      <c r="N37" s="170"/>
      <c r="O37" s="170"/>
      <c r="P37" s="170"/>
      <c r="Q37" s="170"/>
      <c r="R37" s="170"/>
      <c r="S37" s="120"/>
      <c r="T37" s="117"/>
      <c r="U37" s="117"/>
      <c r="V37" s="117"/>
      <c r="W37" s="117"/>
      <c r="X37" s="117"/>
      <c r="Y37" s="117"/>
      <c r="Z37" s="117"/>
    </row>
    <row r="38" spans="1:26" ht="24.75" customHeight="1" x14ac:dyDescent="0.25">
      <c r="A38" s="3"/>
      <c r="B38" s="52" t="s">
        <v>83</v>
      </c>
      <c r="C38" s="58" t="s">
        <v>84</v>
      </c>
      <c r="D38" s="58"/>
      <c r="E38" s="58"/>
      <c r="F38" s="59"/>
      <c r="G38" s="152"/>
      <c r="H38" s="83"/>
      <c r="I38" s="82"/>
      <c r="J38" s="53"/>
      <c r="K38" s="29"/>
      <c r="L38" s="170"/>
      <c r="M38" s="170"/>
      <c r="N38" s="170"/>
      <c r="O38" s="170"/>
      <c r="P38" s="170"/>
      <c r="Q38" s="170"/>
      <c r="R38" s="170"/>
      <c r="S38" s="120"/>
      <c r="T38" s="117"/>
      <c r="U38" s="117"/>
      <c r="V38" s="117"/>
      <c r="W38" s="117"/>
      <c r="X38" s="117"/>
      <c r="Y38" s="117"/>
      <c r="Z38" s="117"/>
    </row>
    <row r="39" spans="1:26" ht="24.75" customHeight="1" x14ac:dyDescent="0.25">
      <c r="A39" s="3"/>
      <c r="B39" s="52"/>
      <c r="C39" s="58" t="s">
        <v>86</v>
      </c>
      <c r="D39" s="58"/>
      <c r="E39" s="58"/>
      <c r="F39" s="59"/>
      <c r="G39" s="145">
        <f>G38*0.5</f>
        <v>0</v>
      </c>
      <c r="H39" s="83"/>
      <c r="I39" s="82"/>
      <c r="J39" s="53"/>
      <c r="K39" s="29"/>
      <c r="L39" s="170"/>
      <c r="M39" s="170"/>
      <c r="N39" s="170"/>
      <c r="O39" s="170"/>
      <c r="P39" s="170"/>
      <c r="Q39" s="170"/>
      <c r="R39" s="170"/>
      <c r="S39" s="120"/>
      <c r="T39" s="117"/>
      <c r="U39" s="117"/>
      <c r="V39" s="117"/>
      <c r="W39" s="117"/>
      <c r="X39" s="117"/>
      <c r="Y39" s="117"/>
      <c r="Z39" s="117"/>
    </row>
    <row r="40" spans="1:26" ht="24.75" customHeight="1" x14ac:dyDescent="0.25">
      <c r="A40" s="3"/>
      <c r="B40" s="52"/>
      <c r="C40" s="58"/>
      <c r="D40" s="58"/>
      <c r="E40" s="58"/>
      <c r="F40" s="59"/>
      <c r="G40" s="59"/>
      <c r="H40" s="83"/>
      <c r="I40" s="82"/>
      <c r="J40" s="53"/>
      <c r="K40" s="29"/>
      <c r="L40" s="170"/>
      <c r="M40" s="170"/>
      <c r="N40" s="170"/>
      <c r="O40" s="170"/>
      <c r="P40" s="170"/>
      <c r="Q40" s="170"/>
      <c r="R40" s="170"/>
      <c r="S40" s="120"/>
      <c r="T40" s="117"/>
      <c r="U40" s="117"/>
      <c r="V40" s="117"/>
      <c r="W40" s="117"/>
      <c r="X40" s="117"/>
      <c r="Y40" s="117"/>
      <c r="Z40" s="117"/>
    </row>
    <row r="41" spans="1:26" ht="24.75" customHeight="1" x14ac:dyDescent="0.25">
      <c r="A41" s="3"/>
      <c r="B41" s="52"/>
      <c r="C41" s="58"/>
      <c r="D41" s="58"/>
      <c r="E41" s="58"/>
      <c r="F41" s="59"/>
      <c r="G41" s="59"/>
      <c r="H41" s="83"/>
      <c r="I41" s="82"/>
      <c r="J41" s="53"/>
      <c r="K41" s="29"/>
      <c r="L41" s="170"/>
      <c r="M41" s="170"/>
      <c r="N41" s="170"/>
      <c r="O41" s="170"/>
      <c r="P41" s="170"/>
      <c r="Q41" s="170"/>
      <c r="R41" s="170"/>
      <c r="S41" s="120"/>
      <c r="T41" s="117"/>
      <c r="U41" s="117"/>
      <c r="V41" s="117"/>
      <c r="W41" s="117"/>
      <c r="X41" s="117"/>
      <c r="Y41" s="117"/>
      <c r="Z41" s="117"/>
    </row>
    <row r="42" spans="1:26" ht="24.75" customHeight="1" x14ac:dyDescent="0.25">
      <c r="A42" s="3"/>
      <c r="B42" s="52"/>
      <c r="C42" s="58"/>
      <c r="D42" s="58"/>
      <c r="E42" s="58"/>
      <c r="F42" s="59"/>
      <c r="G42" s="59"/>
      <c r="H42" s="83"/>
      <c r="I42" s="82"/>
      <c r="J42" s="53"/>
      <c r="K42" s="29"/>
      <c r="L42" s="170"/>
      <c r="M42" s="170"/>
      <c r="N42" s="170"/>
      <c r="O42" s="170"/>
      <c r="P42" s="170"/>
      <c r="Q42" s="170"/>
      <c r="R42" s="170"/>
      <c r="S42" s="120"/>
      <c r="T42" s="117"/>
      <c r="U42" s="117"/>
      <c r="V42" s="117"/>
      <c r="W42" s="117"/>
      <c r="X42" s="117"/>
      <c r="Y42" s="117"/>
      <c r="Z42" s="117"/>
    </row>
    <row r="43" spans="1:26" ht="24.75" customHeight="1" x14ac:dyDescent="0.25">
      <c r="A43" s="3"/>
      <c r="B43" s="29"/>
      <c r="C43" s="103"/>
      <c r="D43" s="103"/>
      <c r="E43" s="103"/>
      <c r="F43" s="103"/>
      <c r="G43" s="104"/>
      <c r="H43" s="104"/>
      <c r="I43" s="29"/>
      <c r="J43" s="29"/>
      <c r="K43" s="29"/>
      <c r="L43" s="170"/>
      <c r="M43" s="170"/>
      <c r="N43" s="170"/>
      <c r="O43" s="170"/>
      <c r="P43" s="170"/>
      <c r="Q43" s="170"/>
      <c r="R43" s="170"/>
      <c r="S43" s="120"/>
      <c r="T43" s="117"/>
      <c r="U43" s="117"/>
      <c r="V43" s="117"/>
      <c r="W43" s="117"/>
      <c r="X43" s="117"/>
      <c r="Y43" s="117"/>
      <c r="Z43" s="117"/>
    </row>
    <row r="44" spans="1:26" ht="24.75" customHeight="1" x14ac:dyDescent="0.25">
      <c r="A44" s="3"/>
      <c r="B44" s="54" t="s">
        <v>71</v>
      </c>
      <c r="C44" s="110"/>
      <c r="D44" s="110"/>
      <c r="E44" s="110"/>
      <c r="F44" s="110"/>
      <c r="G44" s="78" t="s">
        <v>76</v>
      </c>
      <c r="H44" s="111"/>
      <c r="I44" s="130"/>
      <c r="J44" s="130"/>
      <c r="K44" s="29"/>
      <c r="L44" s="170"/>
      <c r="M44" s="170"/>
      <c r="N44" s="170"/>
      <c r="O44" s="170"/>
      <c r="P44" s="170"/>
      <c r="Q44" s="170"/>
      <c r="R44" s="170"/>
      <c r="S44" s="120"/>
      <c r="T44" s="117"/>
      <c r="U44" s="117"/>
      <c r="V44" s="117"/>
      <c r="W44" s="117"/>
      <c r="X44" s="117"/>
      <c r="Y44" s="117"/>
      <c r="Z44" s="117"/>
    </row>
    <row r="45" spans="1:26" ht="24.75" customHeight="1" x14ac:dyDescent="0.25">
      <c r="A45" s="3"/>
      <c r="B45" s="131" t="s">
        <v>65</v>
      </c>
      <c r="C45" s="105"/>
      <c r="D45" s="105"/>
      <c r="E45" s="105"/>
      <c r="F45" s="110"/>
      <c r="G45" s="94" t="s">
        <v>64</v>
      </c>
      <c r="H45" s="106"/>
      <c r="I45" s="108"/>
      <c r="J45" s="108"/>
      <c r="K45" s="29"/>
      <c r="L45" s="170"/>
      <c r="M45" s="170"/>
      <c r="N45" s="170"/>
      <c r="O45" s="170"/>
      <c r="P45" s="170"/>
      <c r="Q45" s="170"/>
      <c r="R45" s="170"/>
      <c r="S45" s="120"/>
      <c r="T45" s="117"/>
      <c r="U45" s="117"/>
      <c r="V45" s="117"/>
      <c r="W45" s="117"/>
      <c r="X45" s="117"/>
      <c r="Y45" s="117"/>
      <c r="Z45" s="117"/>
    </row>
    <row r="46" spans="1:26" ht="24.75" customHeight="1" x14ac:dyDescent="0.25">
      <c r="A46" s="3"/>
      <c r="B46" s="166" t="s">
        <v>67</v>
      </c>
      <c r="C46" s="166"/>
      <c r="D46" s="166"/>
      <c r="E46" s="166"/>
      <c r="F46" s="128"/>
      <c r="G46" s="143" t="s">
        <v>53</v>
      </c>
      <c r="H46" s="82"/>
      <c r="I46" s="107"/>
      <c r="J46" s="107"/>
      <c r="K46" s="29"/>
      <c r="L46" s="170"/>
      <c r="M46" s="170"/>
      <c r="N46" s="170"/>
      <c r="O46" s="170"/>
      <c r="P46" s="170"/>
      <c r="Q46" s="170"/>
      <c r="R46" s="170"/>
      <c r="S46" s="120"/>
      <c r="T46" s="117"/>
      <c r="U46" s="117"/>
      <c r="V46" s="117"/>
      <c r="W46" s="117"/>
      <c r="X46" s="117"/>
      <c r="Y46" s="117"/>
      <c r="Z46" s="117"/>
    </row>
    <row r="47" spans="1:26" x14ac:dyDescent="0.25">
      <c r="A47" s="3"/>
      <c r="B47" s="166"/>
      <c r="C47" s="166"/>
      <c r="D47" s="166"/>
      <c r="E47" s="166"/>
      <c r="F47" s="128"/>
      <c r="G47" s="143" t="s">
        <v>54</v>
      </c>
      <c r="H47" s="82"/>
      <c r="I47" s="107"/>
      <c r="J47" s="107"/>
      <c r="K47" s="29"/>
      <c r="L47" s="170"/>
      <c r="M47" s="170"/>
      <c r="N47" s="170"/>
      <c r="O47" s="170"/>
      <c r="P47" s="170"/>
      <c r="Q47" s="170"/>
      <c r="R47" s="170"/>
      <c r="S47" s="120"/>
      <c r="T47" s="117"/>
      <c r="U47" s="117"/>
      <c r="V47" s="117"/>
      <c r="W47" s="117"/>
      <c r="X47" s="117"/>
      <c r="Y47" s="117"/>
      <c r="Z47" s="117"/>
    </row>
    <row r="48" spans="1:26" x14ac:dyDescent="0.25">
      <c r="A48" s="3"/>
      <c r="B48" s="166"/>
      <c r="C48" s="166"/>
      <c r="D48" s="166"/>
      <c r="E48" s="166"/>
      <c r="F48" s="128"/>
      <c r="G48" s="143" t="s">
        <v>55</v>
      </c>
      <c r="H48" s="82"/>
      <c r="I48" s="107"/>
      <c r="J48" s="107"/>
      <c r="K48" s="61"/>
      <c r="L48" s="170"/>
      <c r="M48" s="170"/>
      <c r="N48" s="170"/>
      <c r="O48" s="170"/>
      <c r="P48" s="170"/>
      <c r="Q48" s="170"/>
      <c r="R48" s="170"/>
      <c r="S48" s="120"/>
      <c r="T48" s="117"/>
      <c r="U48" s="117"/>
      <c r="V48" s="117"/>
      <c r="W48" s="117"/>
      <c r="X48" s="117"/>
      <c r="Y48" s="117"/>
      <c r="Z48" s="117"/>
    </row>
    <row r="49" spans="1:26" ht="15" customHeight="1" x14ac:dyDescent="0.25">
      <c r="A49" s="3"/>
      <c r="B49" s="101" t="s">
        <v>69</v>
      </c>
      <c r="C49" s="107"/>
      <c r="D49" s="107"/>
      <c r="E49" s="107"/>
      <c r="F49" s="128"/>
      <c r="G49" s="143" t="s">
        <v>56</v>
      </c>
      <c r="H49" s="82"/>
      <c r="I49" s="107"/>
      <c r="J49" s="107"/>
      <c r="K49" s="61"/>
      <c r="L49" s="170"/>
      <c r="M49" s="170"/>
      <c r="N49" s="170"/>
      <c r="O49" s="170"/>
      <c r="P49" s="170"/>
      <c r="Q49" s="170"/>
      <c r="R49" s="170"/>
      <c r="S49" s="120"/>
      <c r="T49" s="117"/>
      <c r="U49" s="117"/>
      <c r="V49" s="117"/>
      <c r="W49" s="117"/>
      <c r="X49" s="117"/>
      <c r="Y49" s="117"/>
      <c r="Z49" s="117"/>
    </row>
    <row r="50" spans="1:26" ht="15" customHeight="1" x14ac:dyDescent="0.25">
      <c r="A50" s="3"/>
      <c r="B50" s="167" t="s">
        <v>68</v>
      </c>
      <c r="C50" s="167"/>
      <c r="D50" s="167"/>
      <c r="E50" s="167"/>
      <c r="F50" s="129"/>
      <c r="G50" s="143" t="s">
        <v>57</v>
      </c>
      <c r="H50" s="82"/>
      <c r="I50" s="109"/>
      <c r="J50" s="109"/>
      <c r="K50" s="29"/>
      <c r="L50" s="170"/>
      <c r="M50" s="170"/>
      <c r="N50" s="170"/>
      <c r="O50" s="170"/>
      <c r="P50" s="170"/>
      <c r="Q50" s="170"/>
      <c r="R50" s="170"/>
      <c r="S50" s="120"/>
      <c r="T50" s="117"/>
      <c r="U50" s="117"/>
      <c r="V50" s="117"/>
      <c r="W50" s="117"/>
      <c r="X50" s="117"/>
      <c r="Y50" s="117"/>
      <c r="Z50" s="117"/>
    </row>
    <row r="51" spans="1:26" x14ac:dyDescent="0.25">
      <c r="A51" s="3"/>
      <c r="B51" s="167"/>
      <c r="C51" s="167"/>
      <c r="D51" s="167"/>
      <c r="E51" s="167"/>
      <c r="F51" s="129"/>
      <c r="G51" s="143" t="s">
        <v>58</v>
      </c>
      <c r="H51" s="82"/>
      <c r="I51" s="108"/>
      <c r="J51" s="108"/>
      <c r="K51" s="29"/>
      <c r="L51" s="170"/>
      <c r="M51" s="170"/>
      <c r="N51" s="170"/>
      <c r="O51" s="170"/>
      <c r="P51" s="170"/>
      <c r="Q51" s="170"/>
      <c r="R51" s="170"/>
      <c r="S51" s="120"/>
      <c r="T51" s="117"/>
      <c r="U51" s="117"/>
      <c r="V51" s="117"/>
      <c r="W51" s="117"/>
      <c r="X51" s="117"/>
      <c r="Y51" s="117"/>
      <c r="Z51" s="117"/>
    </row>
    <row r="52" spans="1:26" x14ac:dyDescent="0.25">
      <c r="A52" s="3"/>
      <c r="B52" s="108"/>
      <c r="C52" s="108"/>
      <c r="D52" s="108"/>
      <c r="E52" s="108"/>
      <c r="F52" s="130"/>
      <c r="G52" s="143" t="s">
        <v>59</v>
      </c>
      <c r="H52" s="82"/>
      <c r="I52" s="108"/>
      <c r="J52" s="108"/>
      <c r="K52" s="29"/>
      <c r="L52" s="170"/>
      <c r="M52" s="170"/>
      <c r="N52" s="170"/>
      <c r="O52" s="170"/>
      <c r="P52" s="170"/>
      <c r="Q52" s="170"/>
      <c r="R52" s="170"/>
      <c r="S52" s="120"/>
      <c r="T52" s="117"/>
      <c r="U52" s="117"/>
      <c r="V52" s="117"/>
      <c r="W52" s="117"/>
      <c r="X52" s="117"/>
      <c r="Y52" s="117"/>
      <c r="Z52" s="117"/>
    </row>
    <row r="53" spans="1:26" x14ac:dyDescent="0.25">
      <c r="A53" s="29"/>
      <c r="B53" s="29"/>
      <c r="C53" s="29"/>
      <c r="D53" s="29"/>
      <c r="E53" s="29"/>
      <c r="F53" s="130"/>
      <c r="G53" s="143" t="s">
        <v>60</v>
      </c>
      <c r="H53" s="82"/>
      <c r="I53" s="108"/>
      <c r="J53" s="108"/>
      <c r="K53" s="29"/>
      <c r="L53" s="170"/>
      <c r="M53" s="170"/>
      <c r="N53" s="170"/>
      <c r="O53" s="170"/>
      <c r="P53" s="170"/>
      <c r="Q53" s="170"/>
      <c r="R53" s="170"/>
      <c r="S53" s="120"/>
      <c r="T53" s="117"/>
      <c r="U53" s="117"/>
      <c r="V53" s="117"/>
      <c r="W53" s="117"/>
      <c r="X53" s="117"/>
      <c r="Y53" s="117"/>
      <c r="Z53" s="117"/>
    </row>
    <row r="54" spans="1:26" x14ac:dyDescent="0.25">
      <c r="A54" s="6"/>
      <c r="B54" s="29"/>
      <c r="C54" s="29"/>
      <c r="D54" s="29"/>
      <c r="E54" s="29"/>
      <c r="F54" s="130"/>
      <c r="G54" s="143" t="s">
        <v>61</v>
      </c>
      <c r="H54" s="82"/>
      <c r="I54" s="108"/>
      <c r="J54" s="108"/>
      <c r="K54" s="29"/>
      <c r="L54" s="170"/>
      <c r="M54" s="170"/>
      <c r="N54" s="170"/>
      <c r="O54" s="170"/>
      <c r="P54" s="170"/>
      <c r="Q54" s="170"/>
      <c r="R54" s="170"/>
      <c r="S54" s="120"/>
      <c r="T54" s="117"/>
      <c r="U54" s="117"/>
      <c r="V54" s="117"/>
      <c r="W54" s="117"/>
      <c r="X54" s="117"/>
      <c r="Y54" s="117"/>
      <c r="Z54" s="117"/>
    </row>
    <row r="55" spans="1:26" ht="15" customHeight="1" x14ac:dyDescent="0.25">
      <c r="A55" s="3"/>
      <c r="B55" s="29"/>
      <c r="C55" s="29"/>
      <c r="D55" s="29"/>
      <c r="E55" s="29"/>
      <c r="F55" s="60"/>
      <c r="G55" s="134" t="s">
        <v>79</v>
      </c>
      <c r="H55" s="98"/>
      <c r="I55" s="98"/>
      <c r="J55" s="98"/>
      <c r="K55" s="127"/>
      <c r="L55" s="170"/>
      <c r="M55" s="170"/>
      <c r="N55" s="170"/>
      <c r="O55" s="170"/>
      <c r="P55" s="170"/>
      <c r="Q55" s="170"/>
      <c r="R55" s="170"/>
      <c r="S55" s="120"/>
      <c r="T55" s="117"/>
      <c r="U55" s="117"/>
      <c r="V55" s="117"/>
      <c r="W55" s="117"/>
      <c r="X55" s="117"/>
      <c r="Y55" s="117"/>
      <c r="Z55" s="117"/>
    </row>
    <row r="56" spans="1:26" ht="15" customHeight="1" x14ac:dyDescent="0.25">
      <c r="A56" s="3"/>
      <c r="B56" s="29"/>
      <c r="C56" s="29"/>
      <c r="D56" s="29"/>
      <c r="E56" s="29"/>
      <c r="F56" s="60"/>
      <c r="G56" s="53"/>
      <c r="H56" s="53"/>
      <c r="I56" s="53"/>
      <c r="J56" s="53"/>
      <c r="K56" s="127"/>
      <c r="L56" s="170"/>
      <c r="M56" s="170"/>
      <c r="N56" s="170"/>
      <c r="O56" s="170"/>
      <c r="P56" s="170"/>
      <c r="Q56" s="170"/>
      <c r="R56" s="170"/>
      <c r="S56" s="120"/>
      <c r="T56" s="117"/>
      <c r="U56" s="117"/>
      <c r="V56" s="117"/>
      <c r="W56" s="117"/>
      <c r="X56" s="117"/>
      <c r="Y56" s="117"/>
      <c r="Z56" s="117"/>
    </row>
    <row r="57" spans="1:26" ht="15" customHeight="1" x14ac:dyDescent="0.25">
      <c r="A57" s="3"/>
      <c r="B57" s="29"/>
      <c r="C57" s="29"/>
      <c r="D57" s="29"/>
      <c r="E57" s="29"/>
      <c r="F57" s="60"/>
      <c r="G57" s="168" t="s">
        <v>62</v>
      </c>
      <c r="H57" s="168"/>
      <c r="I57" s="168"/>
      <c r="J57" s="168"/>
      <c r="K57" s="3"/>
      <c r="L57" s="170"/>
      <c r="M57" s="170"/>
      <c r="N57" s="170"/>
      <c r="O57" s="170"/>
      <c r="P57" s="170"/>
      <c r="Q57" s="170"/>
      <c r="R57" s="170"/>
      <c r="S57" s="120"/>
      <c r="T57" s="117"/>
      <c r="U57" s="117"/>
      <c r="V57" s="117"/>
      <c r="W57" s="117"/>
      <c r="X57" s="117"/>
      <c r="Y57" s="117"/>
      <c r="Z57" s="117"/>
    </row>
    <row r="58" spans="1:26" x14ac:dyDescent="0.25">
      <c r="A58" s="29"/>
      <c r="B58" s="29"/>
      <c r="C58" s="29"/>
      <c r="D58" s="29"/>
      <c r="E58" s="29"/>
      <c r="F58" s="60"/>
      <c r="G58" s="168"/>
      <c r="H58" s="168"/>
      <c r="I58" s="168"/>
      <c r="J58" s="168"/>
      <c r="K58" s="29"/>
      <c r="L58" s="170"/>
      <c r="M58" s="170"/>
      <c r="N58" s="170"/>
      <c r="O58" s="170"/>
      <c r="P58" s="170"/>
      <c r="Q58" s="170"/>
      <c r="R58" s="170"/>
      <c r="S58" s="120"/>
      <c r="T58" s="117"/>
      <c r="U58" s="117"/>
      <c r="V58" s="117"/>
      <c r="W58" s="117"/>
      <c r="X58" s="117"/>
      <c r="Y58" s="117"/>
      <c r="Z58" s="117"/>
    </row>
    <row r="59" spans="1:26" ht="15" customHeight="1" x14ac:dyDescent="0.25">
      <c r="A59" s="29"/>
      <c r="B59" s="29"/>
      <c r="C59" s="29"/>
      <c r="D59" s="29"/>
      <c r="E59" s="29"/>
      <c r="F59" s="60"/>
      <c r="G59" s="168"/>
      <c r="H59" s="168"/>
      <c r="I59" s="168"/>
      <c r="J59" s="168"/>
      <c r="K59" s="29"/>
      <c r="L59" s="170"/>
      <c r="M59" s="170"/>
      <c r="N59" s="170"/>
      <c r="O59" s="170"/>
      <c r="P59" s="170"/>
      <c r="Q59" s="170"/>
      <c r="R59" s="170"/>
      <c r="S59" s="120"/>
      <c r="T59" s="117"/>
      <c r="U59" s="117"/>
      <c r="V59" s="117"/>
      <c r="W59" s="117"/>
      <c r="X59" s="117"/>
      <c r="Y59" s="117"/>
      <c r="Z59" s="117"/>
    </row>
    <row r="60" spans="1:26" x14ac:dyDescent="0.25">
      <c r="A60" s="29"/>
      <c r="B60" s="29"/>
      <c r="C60" s="29"/>
      <c r="D60" s="29"/>
      <c r="E60" s="29"/>
      <c r="F60" s="60"/>
      <c r="G60" s="168"/>
      <c r="H60" s="168"/>
      <c r="I60" s="168"/>
      <c r="J60" s="168"/>
      <c r="K60" s="29"/>
      <c r="L60" s="170"/>
      <c r="M60" s="170"/>
      <c r="N60" s="170"/>
      <c r="O60" s="170"/>
      <c r="P60" s="170"/>
      <c r="Q60" s="170"/>
      <c r="R60" s="170"/>
      <c r="S60" s="120"/>
      <c r="T60" s="117"/>
      <c r="U60" s="117"/>
      <c r="V60" s="117"/>
      <c r="W60" s="117"/>
      <c r="X60" s="117"/>
      <c r="Y60" s="117"/>
      <c r="Z60" s="117"/>
    </row>
    <row r="61" spans="1:26" hidden="1" x14ac:dyDescent="0.25">
      <c r="A61" s="29"/>
      <c r="B61" s="29"/>
      <c r="C61" s="29"/>
      <c r="D61" s="29"/>
      <c r="E61" s="29"/>
      <c r="F61" s="60"/>
      <c r="G61" s="127"/>
      <c r="H61" s="127"/>
      <c r="I61" s="127"/>
      <c r="J61" s="127"/>
      <c r="K61" s="102"/>
      <c r="L61" s="170"/>
      <c r="M61" s="170"/>
      <c r="N61" s="170"/>
      <c r="O61" s="170"/>
      <c r="P61" s="170"/>
      <c r="Q61" s="170"/>
      <c r="R61" s="170"/>
      <c r="S61" s="120"/>
      <c r="T61" s="117"/>
      <c r="U61" s="117"/>
      <c r="V61" s="117"/>
      <c r="W61" s="117"/>
      <c r="X61" s="117"/>
      <c r="Y61" s="117"/>
      <c r="Z61" s="117"/>
    </row>
    <row r="62" spans="1:26" x14ac:dyDescent="0.25">
      <c r="A62" s="29"/>
      <c r="B62" s="29"/>
      <c r="C62" s="29"/>
      <c r="D62" s="29"/>
      <c r="E62" s="29"/>
      <c r="F62" s="60"/>
      <c r="G62" s="29"/>
      <c r="H62" s="29"/>
      <c r="I62" s="29"/>
      <c r="J62" s="29"/>
      <c r="K62" s="29"/>
      <c r="L62" s="135"/>
      <c r="M62" s="135"/>
      <c r="N62" s="135"/>
      <c r="O62" s="135"/>
      <c r="P62" s="135"/>
      <c r="Q62" s="135"/>
      <c r="R62" s="135"/>
      <c r="S62" s="120"/>
    </row>
    <row r="63" spans="1:26" x14ac:dyDescent="0.25">
      <c r="A63" s="29"/>
      <c r="B63" s="29"/>
      <c r="C63" s="29"/>
      <c r="D63" s="29"/>
      <c r="E63" s="29"/>
      <c r="F63" s="60"/>
      <c r="G63" s="29"/>
      <c r="H63" s="29"/>
      <c r="I63" s="29"/>
      <c r="J63" s="29"/>
      <c r="K63" s="29"/>
      <c r="L63" s="135"/>
      <c r="M63" s="135"/>
      <c r="N63" s="135"/>
      <c r="O63" s="135"/>
      <c r="P63" s="135"/>
      <c r="Q63" s="135"/>
      <c r="R63" s="135"/>
      <c r="S63" s="120"/>
    </row>
    <row r="64" spans="1:26" ht="15" customHeight="1" x14ac:dyDescent="0.25">
      <c r="A64" s="30"/>
      <c r="B64" s="30"/>
      <c r="C64" s="30"/>
      <c r="D64" s="30"/>
      <c r="E64" s="30"/>
      <c r="F64" s="30"/>
      <c r="G64" s="30"/>
      <c r="H64" s="30"/>
      <c r="I64" s="30"/>
      <c r="J64" s="30"/>
      <c r="K64" s="30"/>
      <c r="L64" s="30"/>
      <c r="M64" s="30"/>
      <c r="N64" s="30"/>
      <c r="O64" s="30"/>
      <c r="P64" s="30"/>
      <c r="Q64" s="30"/>
      <c r="R64" s="30"/>
      <c r="S64" s="30"/>
    </row>
    <row r="65" s="30" customFormat="1" x14ac:dyDescent="0.25"/>
    <row r="66" s="30" customFormat="1" x14ac:dyDescent="0.25"/>
    <row r="67" s="30" customFormat="1" x14ac:dyDescent="0.25"/>
    <row r="68" s="30" customFormat="1" x14ac:dyDescent="0.25"/>
    <row r="69" s="30" customFormat="1" ht="15" customHeight="1" x14ac:dyDescent="0.25"/>
    <row r="70" s="30" customFormat="1" x14ac:dyDescent="0.25"/>
    <row r="71" s="30" customFormat="1" x14ac:dyDescent="0.25"/>
    <row r="72" s="30" customFormat="1" x14ac:dyDescent="0.25"/>
    <row r="73" s="30" customFormat="1" x14ac:dyDescent="0.25"/>
    <row r="74" s="30" customFormat="1" x14ac:dyDescent="0.25"/>
  </sheetData>
  <sheetProtection algorithmName="SHA-512" hashValue="rw28wdmbjIP7lo4Khgp8tSm65KqZThu0OZP1rOKd47pOAJlPMShljlSqMepusmYf+Y33TX6Snk18rnRahiigHA==" saltValue="K2WBHQFqNNyjN8vfSXlSIg==" spinCount="100000" sheet="1" objects="1" scenarios="1" selectLockedCells="1"/>
  <mergeCells count="18">
    <mergeCell ref="B46:E48"/>
    <mergeCell ref="B50:E51"/>
    <mergeCell ref="G57:J60"/>
    <mergeCell ref="C27:D27"/>
    <mergeCell ref="L29:R61"/>
    <mergeCell ref="L25:R26"/>
    <mergeCell ref="C20:F20"/>
    <mergeCell ref="P4:R4"/>
    <mergeCell ref="O15:P15"/>
    <mergeCell ref="O16:P16"/>
    <mergeCell ref="B19:K19"/>
    <mergeCell ref="B7:D8"/>
    <mergeCell ref="O13:P13"/>
    <mergeCell ref="O14:P14"/>
    <mergeCell ref="B4:O4"/>
    <mergeCell ref="O10:P10"/>
    <mergeCell ref="O11:P11"/>
    <mergeCell ref="O12:P12"/>
  </mergeCells>
  <conditionalFormatting sqref="G20">
    <cfRule type="containsText" dxfId="30" priority="44" operator="containsText" text="Markplaner mangler!">
      <formula>NOT(ISERROR(SEARCH("Markplaner mangler!",G20)))</formula>
    </cfRule>
  </conditionalFormatting>
  <conditionalFormatting sqref="G23:G24">
    <cfRule type="expression" dxfId="29" priority="219">
      <formula>$G$17=-1</formula>
    </cfRule>
  </conditionalFormatting>
  <conditionalFormatting sqref="G23:G26">
    <cfRule type="expression" dxfId="28" priority="196">
      <formula>$G$17=0</formula>
    </cfRule>
    <cfRule type="expression" priority="197">
      <formula>$G$17=1</formula>
    </cfRule>
  </conditionalFormatting>
  <conditionalFormatting sqref="G24">
    <cfRule type="expression" dxfId="27" priority="220">
      <formula>$O$14="Harvet system (pløjefri)"</formula>
    </cfRule>
    <cfRule type="expression" dxfId="26" priority="218" stopIfTrue="1">
      <formula>AND(OR(G17=-1,G17=0),O14="Harvet system (pløjefri)")</formula>
    </cfRule>
  </conditionalFormatting>
  <conditionalFormatting sqref="G25">
    <cfRule type="expression" dxfId="25" priority="217">
      <formula>$O$14="Pløjet system"</formula>
    </cfRule>
    <cfRule type="expression" dxfId="24" priority="215">
      <formula>AND(OR(G17=-1,G17=0),O14="Pløjet system")</formula>
    </cfRule>
  </conditionalFormatting>
  <conditionalFormatting sqref="G25:G26">
    <cfRule type="expression" dxfId="23" priority="216">
      <formula>$G$17=-1</formula>
    </cfRule>
  </conditionalFormatting>
  <conditionalFormatting sqref="G27">
    <cfRule type="expression" dxfId="22" priority="214">
      <formula>$O$16="Kun ny"</formula>
    </cfRule>
    <cfRule type="expression" dxfId="21" priority="213">
      <formula>$O$16="Kun gammel"</formula>
    </cfRule>
    <cfRule type="expression" dxfId="20" priority="212">
      <formula>$O$16="Begge/ingen"</formula>
    </cfRule>
    <cfRule type="expression" dxfId="19" priority="211">
      <formula>$O$16=""</formula>
    </cfRule>
    <cfRule type="expression" dxfId="18" priority="210" stopIfTrue="1">
      <formula>AND($O$16="Kun ny",G17&lt;&gt;1)</formula>
    </cfRule>
  </conditionalFormatting>
  <conditionalFormatting sqref="I24">
    <cfRule type="expression" dxfId="17" priority="203">
      <formula>$O$14="Harvet system (pløjefri)"</formula>
    </cfRule>
    <cfRule type="expression" dxfId="16" priority="204">
      <formula>$O$14="Pløjet system"</formula>
    </cfRule>
    <cfRule type="expression" dxfId="15" priority="200" stopIfTrue="1">
      <formula>OR(G17=0,G17=-1)</formula>
    </cfRule>
    <cfRule type="expression" dxfId="14" priority="201">
      <formula>$O$14=""</formula>
    </cfRule>
    <cfRule type="expression" dxfId="13" priority="202">
      <formula>$O$14="Ingen"</formula>
    </cfRule>
  </conditionalFormatting>
  <conditionalFormatting sqref="I25">
    <cfRule type="expression" dxfId="12" priority="205" stopIfTrue="1">
      <formula>OR(G17=0,G17=-1)</formula>
    </cfRule>
    <cfRule type="expression" dxfId="11" priority="206">
      <formula>$O$14=""</formula>
    </cfRule>
    <cfRule type="expression" dxfId="10" priority="207">
      <formula>$O$14="Ingen"</formula>
    </cfRule>
    <cfRule type="expression" dxfId="9" priority="208">
      <formula>$O$14="Pløjet system"</formula>
    </cfRule>
    <cfRule type="expression" dxfId="8" priority="209">
      <formula>$O$14="Harvet system (pløjefri)"</formula>
    </cfRule>
  </conditionalFormatting>
  <conditionalFormatting sqref="I27">
    <cfRule type="expression" dxfId="7" priority="179">
      <formula>$O$16="Kun ny"</formula>
    </cfRule>
    <cfRule type="expression" dxfId="6" priority="178">
      <formula>$O$16="Kun gammel"</formula>
    </cfRule>
    <cfRule type="expression" dxfId="5" priority="177">
      <formula>$O$16="Begge/ingen"</formula>
    </cfRule>
    <cfRule type="expression" dxfId="4" priority="176">
      <formula>$O$16=""</formula>
    </cfRule>
  </conditionalFormatting>
  <conditionalFormatting sqref="I34">
    <cfRule type="expression" dxfId="3" priority="167">
      <formula>$O$16="Kun gammel"</formula>
    </cfRule>
    <cfRule type="expression" dxfId="2" priority="166">
      <formula>$O$16="Kun ny"</formula>
    </cfRule>
    <cfRule type="expression" dxfId="1" priority="165">
      <formula>$O$16="Begge/ingen"</formula>
    </cfRule>
    <cfRule type="expression" dxfId="0" priority="164">
      <formula>$O$16=""</formula>
    </cfRule>
  </conditionalFormatting>
  <conditionalFormatting sqref="M18">
    <cfRule type="iconSet" priority="160">
      <iconSet iconSet="3Symbols2">
        <cfvo type="percent" val="0"/>
        <cfvo type="percent" val="33"/>
        <cfvo type="percent" val="67"/>
      </iconSet>
    </cfRule>
  </conditionalFormatting>
  <dataValidations count="2">
    <dataValidation allowBlank="1" showErrorMessage="1" prompt="Gennemsnit af pløjning/dybdeharvning" sqref="C23" xr:uid="{00000000-0002-0000-0300-000000000000}"/>
    <dataValidation allowBlank="1" showInputMessage="1" showErrorMessage="1" promptTitle="Areal" prompt="Indtast arealet af markerne for seneste afsluttede høstår eller et gennemsnit for de seneste tre afsluttede høstår" sqref="G20" xr:uid="{2AD7096F-1E70-42D3-BA64-2D3193FCB532}"/>
  </dataValidations>
  <hyperlinks>
    <hyperlink ref="C21" location="'Omlægning af driftssystem'!G39:J54" display="positivlisten" xr:uid="{E55676E2-346D-432C-8755-806AC37DE12B}"/>
  </hyperlinks>
  <pageMargins left="0.70866141732283472" right="0.70866141732283472" top="0.74803149606299213" bottom="0.74803149606299213" header="0.31496062992125984" footer="0.31496062992125984"/>
  <pageSetup paperSize="9" scale="37" orientation="landscape" horizontalDpi="1200" verticalDpi="1200" r:id="rId1"/>
  <ignoredErrors>
    <ignoredError sqref="R14" formula="1"/>
  </ignoredErrors>
  <drawing r:id="rId2"/>
  <extLst>
    <ext xmlns:x14="http://schemas.microsoft.com/office/spreadsheetml/2009/9/main" uri="{78C0D931-6437-407d-A8EE-F0AAD7539E65}">
      <x14:conditionalFormattings>
        <x14:conditionalFormatting xmlns:xm="http://schemas.microsoft.com/office/excel/2006/main">
          <x14:cfRule type="iconSet" priority="51" id="{04F37FB4-3B5C-406C-B0E5-0F9A90A714F3}">
            <x14:iconSet iconSet="3Symbols2" custom="1">
              <x14:cfvo type="percent">
                <xm:f>0</xm:f>
              </x14:cfvo>
              <x14:cfvo type="num">
                <xm:f>-0.5</xm:f>
              </x14:cfvo>
              <x14:cfvo type="num">
                <xm:f>0.5</xm:f>
              </x14:cfvo>
              <x14:cfIcon iconSet="3Symbols2" iconId="0"/>
              <x14:cfIcon iconSet="3Symbols2" iconId="1"/>
              <x14:cfIcon iconSet="3Symbols2" iconId="2"/>
            </x14:iconSet>
          </x14:cfRule>
          <xm:sqref>G17</xm:sqref>
        </x14:conditionalFormatting>
        <x14:conditionalFormatting xmlns:xm="http://schemas.microsoft.com/office/excel/2006/main">
          <x14:cfRule type="iconSet" priority="3" id="{871696D7-E240-42F5-A7E2-13B4E325DB29}">
            <x14:iconSet iconSet="3Symbols2" custom="1">
              <x14:cfvo type="percent">
                <xm:f>0</xm:f>
              </x14:cfvo>
              <x14:cfvo type="num">
                <xm:f>-0.5</xm:f>
              </x14:cfvo>
              <x14:cfvo type="num">
                <xm:f>0.5</xm:f>
              </x14:cfvo>
              <x14:cfIcon iconSet="3Symbols2" iconId="0"/>
              <x14:cfIcon iconSet="3Symbols2" iconId="1"/>
              <x14:cfIcon iconSet="3Symbols2" iconId="2"/>
            </x14:iconSet>
          </x14:cfRule>
          <xm:sqref>R10</xm:sqref>
        </x14:conditionalFormatting>
        <x14:conditionalFormatting xmlns:xm="http://schemas.microsoft.com/office/excel/2006/main">
          <x14:cfRule type="iconSet" priority="1" id="{8230640E-3099-41F1-8253-B8E026E7CE17}">
            <x14:iconSet iconSet="3Symbols2" custom="1">
              <x14:cfvo type="percent">
                <xm:f>0</xm:f>
              </x14:cfvo>
              <x14:cfvo type="num">
                <xm:f>-0.5</xm:f>
              </x14:cfvo>
              <x14:cfvo type="num">
                <xm:f>0.5</xm:f>
              </x14:cfvo>
              <x14:cfIcon iconSet="3Symbols2" iconId="0"/>
              <x14:cfIcon iconSet="3Symbols2" iconId="1"/>
              <x14:cfIcon iconSet="3Symbols2" iconId="2"/>
            </x14:iconSet>
          </x14:cfRule>
          <xm:sqref>R11</xm:sqref>
        </x14:conditionalFormatting>
        <x14:conditionalFormatting xmlns:xm="http://schemas.microsoft.com/office/excel/2006/main">
          <x14:cfRule type="iconSet" priority="2" id="{7BC28711-0446-44EA-9F9E-A550760CEFF3}">
            <x14:iconSet iconSet="3Symbols2" custom="1">
              <x14:cfvo type="percent">
                <xm:f>0</xm:f>
              </x14:cfvo>
              <x14:cfvo type="num">
                <xm:f>-0.5</xm:f>
              </x14:cfvo>
              <x14:cfvo type="num">
                <xm:f>0.5</xm:f>
              </x14:cfvo>
              <x14:cfIcon iconSet="3Symbols2" iconId="0"/>
              <x14:cfIcon iconSet="3Symbols2" iconId="1"/>
              <x14:cfIcon iconSet="3Symbols2" iconId="2"/>
            </x14:iconSet>
          </x14:cfRule>
          <xm:sqref>R12</xm:sqref>
        </x14:conditionalFormatting>
        <x14:conditionalFormatting xmlns:xm="http://schemas.microsoft.com/office/excel/2006/main">
          <x14:cfRule type="iconSet" priority="53" id="{51E17DFE-55F1-40F9-A7B5-077D0DF6920D}">
            <x14:iconSet iconSet="3Symbols2" custom="1">
              <x14:cfvo type="percent">
                <xm:f>0</xm:f>
              </x14:cfvo>
              <x14:cfvo type="num">
                <xm:f>-0.5</xm:f>
              </x14:cfvo>
              <x14:cfvo type="num">
                <xm:f>0.5</xm:f>
              </x14:cfvo>
              <x14:cfIcon iconSet="3Symbols2" iconId="0"/>
              <x14:cfIcon iconSet="3Symbols2" iconId="1"/>
              <x14:cfIcon iconSet="3Symbols2" iconId="2"/>
            </x14:iconSet>
          </x14:cfRule>
          <xm:sqref>R13:R16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Maskinhandling!$Y$2:$Y$4</xm:f>
          </x14:formula1>
          <xm:sqref>O14</xm:sqref>
        </x14:dataValidation>
        <x14:dataValidation type="list" allowBlank="1" showInputMessage="1" showErrorMessage="1" xr:uid="{00000000-0002-0000-0300-000002000000}">
          <x14:formula1>
            <xm:f>Maskinhandling!$V$2:$V$4</xm:f>
          </x14:formula1>
          <xm:sqref>O16</xm:sqref>
        </x14:dataValidation>
        <x14:dataValidation type="list" allowBlank="1" showInputMessage="1" showErrorMessage="1" xr:uid="{00000000-0002-0000-0300-000003000000}">
          <x14:formula1>
            <xm:f>Maskinhandling!$T$2:$T$3</xm:f>
          </x14:formula1>
          <xm:sqref>G23:G27 O15:P15 O13:P13 O10:O12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33"/>
  <sheetViews>
    <sheetView workbookViewId="0">
      <selection activeCell="E25" sqref="E25:E26"/>
    </sheetView>
  </sheetViews>
  <sheetFormatPr defaultRowHeight="15" x14ac:dyDescent="0.25"/>
  <cols>
    <col min="9" max="9" width="15.140625" bestFit="1" customWidth="1"/>
  </cols>
  <sheetData>
    <row r="1" spans="4:30" x14ac:dyDescent="0.25">
      <c r="T1" t="s">
        <v>32</v>
      </c>
      <c r="V1" t="s">
        <v>33</v>
      </c>
      <c r="Y1" t="s">
        <v>46</v>
      </c>
      <c r="AC1" t="s">
        <v>41</v>
      </c>
    </row>
    <row r="2" spans="4:30" x14ac:dyDescent="0.25">
      <c r="T2" t="s">
        <v>2</v>
      </c>
      <c r="V2" t="s">
        <v>34</v>
      </c>
      <c r="Y2" t="s">
        <v>47</v>
      </c>
      <c r="AC2" t="s">
        <v>42</v>
      </c>
      <c r="AD2" t="s">
        <v>50</v>
      </c>
    </row>
    <row r="3" spans="4:30" x14ac:dyDescent="0.25">
      <c r="T3" t="s">
        <v>3</v>
      </c>
      <c r="V3" t="s">
        <v>35</v>
      </c>
      <c r="Y3" t="s">
        <v>48</v>
      </c>
      <c r="AC3" t="s">
        <v>43</v>
      </c>
      <c r="AD3" t="s">
        <v>44</v>
      </c>
    </row>
    <row r="4" spans="4:30" x14ac:dyDescent="0.25">
      <c r="V4" t="s">
        <v>36</v>
      </c>
      <c r="Y4" t="s">
        <v>38</v>
      </c>
    </row>
    <row r="16" spans="4:30" x14ac:dyDescent="0.25">
      <c r="D16" t="s">
        <v>23</v>
      </c>
    </row>
    <row r="17" spans="1:20" x14ac:dyDescent="0.25">
      <c r="A17" t="s">
        <v>22</v>
      </c>
      <c r="D17" s="64">
        <v>12</v>
      </c>
      <c r="E17" s="171">
        <f>AVERAGE(D17:D18)</f>
        <v>16</v>
      </c>
      <c r="J17" s="64"/>
    </row>
    <row r="18" spans="1:20" x14ac:dyDescent="0.25">
      <c r="A18" t="s">
        <v>24</v>
      </c>
      <c r="D18" s="64">
        <v>20</v>
      </c>
      <c r="E18" s="171"/>
      <c r="J18" s="64"/>
    </row>
    <row r="19" spans="1:20" x14ac:dyDescent="0.25">
      <c r="A19" t="s">
        <v>25</v>
      </c>
      <c r="D19" s="64">
        <v>4.5999999999999996</v>
      </c>
      <c r="E19" s="64"/>
      <c r="J19" s="64"/>
    </row>
    <row r="20" spans="1:20" x14ac:dyDescent="0.25">
      <c r="A20" t="s">
        <v>26</v>
      </c>
      <c r="D20" s="64">
        <v>8</v>
      </c>
      <c r="E20" s="172">
        <f>AVERAGE(D20:D22)</f>
        <v>7.2333333333333334</v>
      </c>
      <c r="J20" s="64"/>
    </row>
    <row r="21" spans="1:20" x14ac:dyDescent="0.25">
      <c r="A21" t="s">
        <v>18</v>
      </c>
      <c r="D21" s="64">
        <v>5.9</v>
      </c>
      <c r="E21" s="172"/>
      <c r="F21" s="64">
        <f>AVERAGE(D17,E20)</f>
        <v>9.6166666666666671</v>
      </c>
      <c r="J21" s="64"/>
    </row>
    <row r="22" spans="1:20" x14ac:dyDescent="0.25">
      <c r="A22" t="s">
        <v>27</v>
      </c>
      <c r="D22" s="64">
        <v>7.8</v>
      </c>
      <c r="E22" s="172"/>
      <c r="J22" s="64"/>
    </row>
    <row r="23" spans="1:20" x14ac:dyDescent="0.25">
      <c r="A23" t="s">
        <v>19</v>
      </c>
      <c r="D23" s="64">
        <v>4</v>
      </c>
      <c r="E23" s="64"/>
      <c r="J23" s="64"/>
    </row>
    <row r="24" spans="1:20" x14ac:dyDescent="0.25">
      <c r="D24" s="64"/>
      <c r="E24" s="64"/>
      <c r="J24" s="64"/>
    </row>
    <row r="25" spans="1:20" x14ac:dyDescent="0.25">
      <c r="A25" t="s">
        <v>28</v>
      </c>
      <c r="D25" s="64">
        <v>9.1</v>
      </c>
      <c r="E25" s="171">
        <f>AVERAGE(D25:D26)</f>
        <v>12.7</v>
      </c>
      <c r="J25" s="64"/>
    </row>
    <row r="26" spans="1:20" x14ac:dyDescent="0.25">
      <c r="A26" t="s">
        <v>29</v>
      </c>
      <c r="D26" s="64">
        <v>16.3</v>
      </c>
      <c r="E26" s="171"/>
      <c r="F26" s="89">
        <f>AVERAGE(E17,D27,D25)</f>
        <v>10.366666666666667</v>
      </c>
    </row>
    <row r="27" spans="1:20" x14ac:dyDescent="0.25">
      <c r="A27" t="s">
        <v>30</v>
      </c>
      <c r="D27" s="64">
        <v>6</v>
      </c>
      <c r="E27" s="64"/>
    </row>
    <row r="28" spans="1:20" x14ac:dyDescent="0.25">
      <c r="D28" s="64"/>
      <c r="E28" s="64"/>
    </row>
    <row r="29" spans="1:20" x14ac:dyDescent="0.25">
      <c r="A29" t="s">
        <v>31</v>
      </c>
      <c r="D29" s="64">
        <v>3.6</v>
      </c>
      <c r="E29" s="64"/>
      <c r="J29" s="89"/>
    </row>
    <row r="30" spans="1:20" x14ac:dyDescent="0.25">
      <c r="S30">
        <v>9.1</v>
      </c>
      <c r="T30" s="173">
        <f>AVERAGE(S30:S33)</f>
        <v>11.800000000000002</v>
      </c>
    </row>
    <row r="31" spans="1:20" x14ac:dyDescent="0.25">
      <c r="S31">
        <v>10</v>
      </c>
      <c r="T31" s="173"/>
    </row>
    <row r="32" spans="1:20" x14ac:dyDescent="0.25">
      <c r="T32" s="173"/>
    </row>
    <row r="33" spans="19:20" x14ac:dyDescent="0.25">
      <c r="S33">
        <v>16.3</v>
      </c>
      <c r="T33" s="173"/>
    </row>
  </sheetData>
  <mergeCells count="4">
    <mergeCell ref="E17:E18"/>
    <mergeCell ref="E25:E26"/>
    <mergeCell ref="E20:E22"/>
    <mergeCell ref="T30:T3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1" ma:contentTypeDescription="Opret et nyt dokument." ma:contentTypeScope="" ma:versionID="1028beaa144d05e948369b987caf50e3">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9e062dd460a46b14fcff5ecb85d09ee7"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DC127D-0BB8-40D6-AEE0-DF3819A53D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1cfadd8-d294-4d34-bc36-10edd03a80b3"/>
    <ds:schemaRef ds:uri="57e246f5-a181-4ddd-bcfa-8f2bd33c0c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C246DA-798D-4D09-AF40-A1B46EBBD5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Beskrivelse</vt:lpstr>
      <vt:lpstr>Omlægning af driftssystem</vt:lpstr>
      <vt:lpstr>Maskinhandling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2026-02-16T13:46:50Z</dcterms:modified>
</cp:coreProperties>
</file>