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codeName="Denne_projektmappe"/>
  <xr:revisionPtr revIDLastSave="0" documentId="8_{9DC12528-CAE7-4557-82BB-0A5D2F73CABC}" xr6:coauthVersionLast="47" xr6:coauthVersionMax="47" xr10:uidLastSave="{00000000-0000-0000-0000-000000000000}"/>
  <workbookProtection workbookAlgorithmName="SHA-512" workbookHashValue="IDfhuaXw970C0JGSAwoAUFrRFWFwkviwPXeRZRQ3zcH4nEFLZaCvuxT2ean7Z8eDdq5rHo74V1pqy+ZNN2qMzQ==" workbookSaltValue="VDKQ5FZ9J11THX+9n2qAWA==" workbookSpinCount="100000" lockStructure="1"/>
  <bookViews>
    <workbookView xWindow="0" yWindow="135" windowWidth="28575" windowHeight="18510" xr2:uid="{00000000-000D-0000-FFFF-FFFF00000000}"/>
  </bookViews>
  <sheets>
    <sheet name="Forside" sheetId="36" r:id="rId1"/>
    <sheet name="Beskrivelse" sheetId="8" r:id="rId2"/>
    <sheet name="Trin-for-trin guide" sheetId="39" r:id="rId3"/>
    <sheet name="Energimærke før sep 2021" sheetId="35" r:id="rId4"/>
    <sheet name="Energimærke efter sep 2021" sheetId="34" r:id="rId5"/>
    <sheet name="Tiltag 4" sheetId="33" state="hidden" r:id="rId6"/>
    <sheet name="Nøgletal" sheetId="9" state="hidden" r:id="rId7"/>
  </sheets>
  <externalReferences>
    <externalReference r:id="rId8"/>
  </externalReferences>
  <definedNames>
    <definedName name="_ftn1" localSheetId="6">Nøgletal!#REF!</definedName>
    <definedName name="_ftnref1" localSheetId="6">Nøgletal!#REF!</definedName>
    <definedName name="Boks" localSheetId="4">'Energimærke efter sep 2021'!$P$3</definedName>
    <definedName name="Boks" localSheetId="3">'Energimærke før sep 2021'!$P$3</definedName>
    <definedName name="Boks" localSheetId="0">#REF!</definedName>
    <definedName name="Boks" localSheetId="2">#REF!</definedName>
    <definedName name="Boks">#REF!</definedName>
    <definedName name="Boks1">'Energimærke før sep 2021'!$P$4</definedName>
    <definedName name="Boks2">'Energimærke før sep 2021'!$P$5</definedName>
    <definedName name="Boks3">'Energimærke før sep 2021'!$P$6</definedName>
    <definedName name="Boks4">'Energimærke før sep 2021'!$P$10</definedName>
    <definedName name="Boks4444" localSheetId="2">#REF!</definedName>
    <definedName name="Boks4444">#REF!</definedName>
    <definedName name="Boks5">'Energimærke efter sep 2021'!$P$4</definedName>
    <definedName name="Boks77">'Energimærke før sep 2021'!$H$36:$L$56</definedName>
    <definedName name="Branche" localSheetId="4">#REF!</definedName>
    <definedName name="Branche" localSheetId="3">#REF!</definedName>
    <definedName name="Branche" localSheetId="0">#REF!</definedName>
    <definedName name="Branche" localSheetId="2">#REF!</definedName>
    <definedName name="Branche">#REF!</definedName>
    <definedName name="Dok" localSheetId="4">'Energimærke efter sep 2021'!$P$10</definedName>
    <definedName name="Dok" localSheetId="3">'Energimærke før sep 2021'!$P$9</definedName>
    <definedName name="Dok" localSheetId="0">#REF!</definedName>
    <definedName name="Dok" localSheetId="2">#REF!</definedName>
    <definedName name="Dok">#REF!</definedName>
    <definedName name="FELT" localSheetId="3">'Energimærke før sep 2021'!#REF!</definedName>
    <definedName name="FELT">'Energimærke efter sep 2021'!#REF!</definedName>
    <definedName name="Kedelliste" localSheetId="4">#REF!</definedName>
    <definedName name="Kedelliste" localSheetId="3">#REF!</definedName>
    <definedName name="Kedelliste" localSheetId="0">#REF!</definedName>
    <definedName name="Kedelliste" localSheetId="2">#REF!</definedName>
    <definedName name="Kedelliste">#REF!</definedName>
    <definedName name="Manuel" localSheetId="4">#REF!</definedName>
    <definedName name="Manuel" localSheetId="3">#REF!</definedName>
    <definedName name="Manuel" localSheetId="0">#REF!</definedName>
    <definedName name="Manuel" localSheetId="2">#REF!</definedName>
    <definedName name="Manuel">#REF!</definedName>
    <definedName name="Procesenergi" localSheetId="4">#REF!</definedName>
    <definedName name="Procesenergi" localSheetId="3">#REF!</definedName>
    <definedName name="Procesenergi" localSheetId="0">#REF!</definedName>
    <definedName name="Procesenergi" localSheetId="2">#REF!</definedName>
    <definedName name="Procesenergi">#REF!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9" i="34" l="1"/>
  <c r="N3" i="39" l="1"/>
  <c r="B2" i="39"/>
  <c r="B2" i="8" l="1"/>
  <c r="D32" i="35" l="1"/>
  <c r="P17" i="35"/>
  <c r="P16" i="34" l="1"/>
  <c r="Q17" i="35" l="1"/>
  <c r="Q16" i="34"/>
  <c r="D17" i="34"/>
  <c r="O16" i="34" l="1"/>
  <c r="P43" i="34"/>
  <c r="D18" i="35"/>
  <c r="R16" i="35" l="1"/>
  <c r="P16" i="35" s="1"/>
  <c r="O17" i="35"/>
  <c r="C18" i="34"/>
  <c r="C19" i="35"/>
  <c r="O16" i="35" l="1"/>
  <c r="L10" i="34" l="1"/>
  <c r="F12" i="34" s="1"/>
  <c r="P4" i="34"/>
  <c r="N3" i="8" l="1"/>
  <c r="J3" i="35" l="1"/>
  <c r="J3" i="34"/>
  <c r="O49" i="34"/>
  <c r="O50" i="34"/>
  <c r="O51" i="34"/>
  <c r="O54" i="34"/>
  <c r="O48" i="34"/>
  <c r="O50" i="35"/>
  <c r="O51" i="35"/>
  <c r="O52" i="35"/>
  <c r="O58" i="35"/>
  <c r="O48" i="35"/>
  <c r="O19" i="35" l="1"/>
  <c r="P42" i="35"/>
  <c r="P41" i="35"/>
  <c r="P43" i="35" s="1"/>
  <c r="Q30" i="35"/>
  <c r="Q31" i="35" s="1"/>
  <c r="P30" i="35"/>
  <c r="P31" i="35" s="1"/>
  <c r="O30" i="35"/>
  <c r="O31" i="35" s="1"/>
  <c r="O24" i="35"/>
  <c r="C24" i="35"/>
  <c r="O23" i="35"/>
  <c r="O22" i="35"/>
  <c r="O21" i="35"/>
  <c r="E17" i="35"/>
  <c r="L11" i="35"/>
  <c r="L10" i="35"/>
  <c r="L9" i="35"/>
  <c r="P44" i="34"/>
  <c r="R15" i="34"/>
  <c r="F13" i="35" l="1"/>
  <c r="B13" i="35" s="1"/>
  <c r="E29" i="35"/>
  <c r="E28" i="35"/>
  <c r="E31" i="35"/>
  <c r="E30" i="35"/>
  <c r="R48" i="35"/>
  <c r="R51" i="35"/>
  <c r="R52" i="35"/>
  <c r="R50" i="35"/>
  <c r="Q52" i="35"/>
  <c r="Q50" i="35"/>
  <c r="Q48" i="35"/>
  <c r="Q51" i="35"/>
  <c r="P15" i="34"/>
  <c r="O15" i="34"/>
  <c r="S16" i="35"/>
  <c r="P44" i="35"/>
  <c r="O26" i="35"/>
  <c r="R61" i="35" s="1"/>
  <c r="C23" i="34"/>
  <c r="E16" i="34"/>
  <c r="S15" i="34"/>
  <c r="R57" i="35" l="1"/>
  <c r="Q58" i="35" s="1"/>
  <c r="P29" i="34"/>
  <c r="P30" i="34" s="1"/>
  <c r="R51" i="34" s="1"/>
  <c r="Q29" i="34"/>
  <c r="Q30" i="34" s="1"/>
  <c r="O29" i="34"/>
  <c r="O30" i="34" s="1"/>
  <c r="O18" i="34"/>
  <c r="E28" i="34" l="1"/>
  <c r="Q51" i="34"/>
  <c r="E29" i="34"/>
  <c r="E27" i="34"/>
  <c r="E30" i="34"/>
  <c r="R48" i="34"/>
  <c r="R49" i="34"/>
  <c r="R50" i="34"/>
  <c r="Q50" i="34"/>
  <c r="Q48" i="34"/>
  <c r="Q49" i="34"/>
  <c r="D31" i="34"/>
  <c r="O23" i="34"/>
  <c r="O22" i="34"/>
  <c r="O21" i="34"/>
  <c r="O20" i="34"/>
  <c r="R53" i="34" l="1"/>
  <c r="E32" i="35"/>
  <c r="D37" i="35" s="1"/>
  <c r="Q53" i="34"/>
  <c r="Q57" i="35"/>
  <c r="B12" i="34"/>
  <c r="O25" i="34"/>
  <c r="R60" i="34" s="1"/>
  <c r="Q54" i="34" l="1"/>
  <c r="D38" i="35"/>
  <c r="E31" i="34"/>
  <c r="D36" i="34" s="1"/>
  <c r="D37" i="34" s="1"/>
  <c r="D45" i="34" s="1"/>
  <c r="S68" i="34" s="1"/>
  <c r="E46" i="35" l="1"/>
  <c r="S68" i="35" s="1"/>
  <c r="E43" i="35"/>
  <c r="S65" i="35" s="1"/>
  <c r="D46" i="35"/>
  <c r="R68" i="35" s="1"/>
  <c r="D43" i="35"/>
  <c r="R65" i="35" s="1"/>
  <c r="D42" i="34"/>
  <c r="S65" i="34" s="1"/>
  <c r="E42" i="34"/>
  <c r="T65" i="34" s="1"/>
  <c r="E45" i="34"/>
  <c r="T68" i="34" s="1"/>
  <c r="E44" i="35" l="1"/>
  <c r="S66" i="35" s="1"/>
  <c r="D44" i="35"/>
  <c r="R66" i="35" s="1"/>
  <c r="E43" i="34"/>
  <c r="T66" i="34" s="1"/>
  <c r="C14" i="9"/>
  <c r="C17" i="9" l="1"/>
  <c r="C20" i="9"/>
  <c r="C21" i="9"/>
  <c r="C23" i="9"/>
  <c r="C26" i="9"/>
  <c r="C16" i="9"/>
  <c r="C24" i="9"/>
  <c r="C22" i="9"/>
  <c r="C15" i="9"/>
  <c r="C25" i="9"/>
  <c r="C18" i="9"/>
  <c r="C19" i="9"/>
  <c r="D43" i="34" l="1"/>
  <c r="S66" i="34" s="1"/>
  <c r="C27" i="9"/>
  <c r="E21" i="33"/>
  <c r="G24" i="33"/>
  <c r="I20" i="33"/>
  <c r="I22" i="33"/>
  <c r="I23" i="33"/>
  <c r="I40" i="33"/>
  <c r="U32" i="33"/>
  <c r="C28" i="9" l="1"/>
  <c r="C29" i="9" s="1"/>
  <c r="C20" i="33"/>
  <c r="O16" i="33" l="1"/>
  <c r="I21" i="33" l="1"/>
  <c r="I24" i="33" s="1"/>
  <c r="O17" i="33" s="1"/>
  <c r="O19" i="33" l="1"/>
  <c r="R8" i="33" l="1"/>
  <c r="R10" i="33"/>
  <c r="R11" i="33"/>
  <c r="R9" i="33"/>
  <c r="J13" i="33" l="1"/>
  <c r="C39" i="33" l="1"/>
  <c r="J37" i="33" l="1"/>
  <c r="B2" i="33" l="1"/>
  <c r="E20" i="33" l="1"/>
  <c r="C13" i="33" l="1"/>
  <c r="O20" i="33" l="1"/>
  <c r="O23" i="33" s="1"/>
</calcChain>
</file>

<file path=xl/sharedStrings.xml><?xml version="1.0" encoding="utf-8"?>
<sst xmlns="http://schemas.openxmlformats.org/spreadsheetml/2006/main" count="366" uniqueCount="222">
  <si>
    <t>Forside</t>
  </si>
  <si>
    <t>Afgrænsning af standardløsning</t>
  </si>
  <si>
    <t>•</t>
  </si>
  <si>
    <t>Ja</t>
  </si>
  <si>
    <t>Nej</t>
  </si>
  <si>
    <t>Input</t>
  </si>
  <si>
    <t>Resultat</t>
  </si>
  <si>
    <t>MWh/år</t>
  </si>
  <si>
    <t>Energibesparelse pr. år</t>
  </si>
  <si>
    <t>Naturgas</t>
  </si>
  <si>
    <t>Tilskud til energibesparelser og energieffektiviseringer i erhvervsvirksomheder</t>
  </si>
  <si>
    <t>Gule felter skal udfyldes</t>
  </si>
  <si>
    <t>Energiforbrug i efter-situationen</t>
  </si>
  <si>
    <t>Energitype i efter-situationen</t>
  </si>
  <si>
    <t>Energiforbrug i før-situationen</t>
  </si>
  <si>
    <t>Sådan kommer du i gang</t>
  </si>
  <si>
    <t>Det kan du</t>
  </si>
  <si>
    <t>Elkedel</t>
  </si>
  <si>
    <t xml:space="preserve">Energitype i før-situationen </t>
  </si>
  <si>
    <t>1.</t>
  </si>
  <si>
    <t xml:space="preserve">Energibesparelse </t>
  </si>
  <si>
    <t xml:space="preserve">Brændelstype i før-situationen </t>
  </si>
  <si>
    <t>5.</t>
  </si>
  <si>
    <t>Årsvirkningsgrad[%]</t>
  </si>
  <si>
    <t xml:space="preserve">Ny varmeforsyning i efter-situationen </t>
  </si>
  <si>
    <t>CHR</t>
  </si>
  <si>
    <t xml:space="preserve">Vil energispareprojektet implementeres i en eller flere konventionelle slagtekyllingestalde? </t>
  </si>
  <si>
    <t>Opgørelsesmetode af slagtekyllingebesætningen</t>
  </si>
  <si>
    <t>2.</t>
  </si>
  <si>
    <t>Specifikke dokumentationskrav til standardløsningen</t>
  </si>
  <si>
    <t>3.</t>
  </si>
  <si>
    <t>4.</t>
  </si>
  <si>
    <t>Konventionel</t>
  </si>
  <si>
    <t>ja</t>
  </si>
  <si>
    <t>Er der tale om en fuldudskiftning af den eksisterende brændselskedel?</t>
  </si>
  <si>
    <t>Udskiftes til en varmepumpe, fjernvarme eller en biokedel?</t>
  </si>
  <si>
    <r>
      <t xml:space="preserve">Er brændselskedlen under 1000 kW og  en varmtvandkedel eller en dampkedel? </t>
    </r>
    <r>
      <rPr>
        <strike/>
        <sz val="9"/>
        <rFont val="Verdana"/>
        <family val="2"/>
      </rPr>
      <t>?</t>
    </r>
  </si>
  <si>
    <t>Levetidskategori</t>
  </si>
  <si>
    <t>1.3. Udskiftning af forsynings- service- og procesanlæg</t>
  </si>
  <si>
    <t>Energiforbrug før</t>
  </si>
  <si>
    <t>Energiforbrug efter</t>
  </si>
  <si>
    <t xml:space="preserve">  </t>
  </si>
  <si>
    <t>Beregning af brændselskedlens årsvirkningsgraden ved udskiftningstidspunktet. Hvis brændselstypen er olie eller halm, vælg "olie" eller "halm" i tabellen.</t>
  </si>
  <si>
    <t>4.1</t>
  </si>
  <si>
    <t>Beregning af det årlige varmeforbrug til opvarmning i kyllingestalde</t>
  </si>
  <si>
    <t>5.1</t>
  </si>
  <si>
    <t>Størrelse/varmeydelse på eksisterende varmekilde [kW]</t>
  </si>
  <si>
    <t>Lyskildetype 2</t>
  </si>
  <si>
    <t>Lyskildetype 4</t>
  </si>
  <si>
    <t xml:space="preserve">Lyskildetype 3 </t>
  </si>
  <si>
    <t xml:space="preserve">Lyskildetype 5 </t>
  </si>
  <si>
    <t>Lyskildetype 6</t>
  </si>
  <si>
    <t>Lyskildetype 7</t>
  </si>
  <si>
    <t>Lyskildetype 8</t>
  </si>
  <si>
    <t>Lyskildetype 9</t>
  </si>
  <si>
    <t>Lyskildetype 10</t>
  </si>
  <si>
    <t>Lyskildetype 11</t>
  </si>
  <si>
    <t xml:space="preserve">Lyskildetype 12 </t>
  </si>
  <si>
    <t xml:space="preserve">Lyskildetyper </t>
  </si>
  <si>
    <t xml:space="preserve">Branchekategori eller anvendelsesområde </t>
  </si>
  <si>
    <t>Stalde</t>
  </si>
  <si>
    <t xml:space="preserve">Udendørsbelysning </t>
  </si>
  <si>
    <t xml:space="preserve">Konstant drift </t>
  </si>
  <si>
    <t>Svar</t>
  </si>
  <si>
    <t>Timer pr. år</t>
  </si>
  <si>
    <t>Lyskildetype 1</t>
  </si>
  <si>
    <t xml:space="preserve">Resultater </t>
  </si>
  <si>
    <t>8. timers drift pr. dag</t>
  </si>
  <si>
    <t>16. timers drift pr. dag</t>
  </si>
  <si>
    <t>Anvendelsesområde</t>
  </si>
  <si>
    <t>Har din bygning et gyldigt energimærke?</t>
  </si>
  <si>
    <t>Besparelse [kr.]</t>
  </si>
  <si>
    <t>Besparelse [kWh]</t>
  </si>
  <si>
    <t>El til bygningsdrift</t>
  </si>
  <si>
    <t>Krav om forbedring af bygningens energimæssige ydeevne</t>
  </si>
  <si>
    <t>Procentdel</t>
  </si>
  <si>
    <t>I alt [kWh]</t>
  </si>
  <si>
    <t>Opvarming</t>
  </si>
  <si>
    <t>EL til opvarmning</t>
  </si>
  <si>
    <t>I alt</t>
  </si>
  <si>
    <t xml:space="preserve">Krav </t>
  </si>
  <si>
    <t>Fjernvarme</t>
  </si>
  <si>
    <t>MWh</t>
  </si>
  <si>
    <t>m³</t>
  </si>
  <si>
    <t>kWh/MWh</t>
  </si>
  <si>
    <t>kWh/m³</t>
  </si>
  <si>
    <t>L</t>
  </si>
  <si>
    <t>kWh</t>
  </si>
  <si>
    <t>kWh/kWh</t>
  </si>
  <si>
    <t>ton</t>
  </si>
  <si>
    <t>Halm</t>
  </si>
  <si>
    <t>kWh/L</t>
  </si>
  <si>
    <t>kWh/ton</t>
  </si>
  <si>
    <t>Omregningsfaktor brændsel</t>
  </si>
  <si>
    <t>Olie</t>
  </si>
  <si>
    <t>Træpiller/Træbriketter</t>
  </si>
  <si>
    <t>Træ og træaffald</t>
  </si>
  <si>
    <t>Elektricitet</t>
  </si>
  <si>
    <t>Energipriser (i tilfælde ansøger indtaster 0)</t>
  </si>
  <si>
    <t>Omregningsfaktor varmebehov (i tilfælde ansøger indtaster 0)</t>
  </si>
  <si>
    <t>Varmebehov i kWh</t>
  </si>
  <si>
    <t>El til andet</t>
  </si>
  <si>
    <t>Elektricitet til opvarmning [kr. pr. kWh]</t>
  </si>
  <si>
    <t>Elektricitet til andet end opvarmning [kr. pr. kWh]</t>
  </si>
  <si>
    <t>Bygningens beregnede energibehov</t>
  </si>
  <si>
    <t>Ydervægge</t>
  </si>
  <si>
    <t>Gulve</t>
  </si>
  <si>
    <t>Vinduer, Ovenlys og Døre</t>
  </si>
  <si>
    <t>Tag og Loft</t>
  </si>
  <si>
    <t>El</t>
  </si>
  <si>
    <t>Opvarmning i alt [kWh]</t>
  </si>
  <si>
    <t>Antal tiltag</t>
  </si>
  <si>
    <t>Primær ernergifaktor</t>
  </si>
  <si>
    <t>Primær energibehov</t>
  </si>
  <si>
    <t>Før juli 2018</t>
  </si>
  <si>
    <t>Efter juli 2018</t>
  </si>
  <si>
    <t>Er din energimærkningsrapport fra efter 01-09-2021?</t>
  </si>
  <si>
    <t>Er din energimærkningsrapport fra efter den 01-07-2018?</t>
  </si>
  <si>
    <t>Er din energimærkningsrapport fra før den 01-09-2021?</t>
  </si>
  <si>
    <r>
      <t>Energimærke</t>
    </r>
    <r>
      <rPr>
        <b/>
        <sz val="14"/>
        <color theme="4" tint="-0.249977111117893"/>
        <rFont val="Verdana"/>
        <family val="2"/>
      </rPr>
      <t xml:space="preserve"> før september </t>
    </r>
    <r>
      <rPr>
        <sz val="14"/>
        <color theme="4" tint="-0.249977111117893"/>
        <rFont val="Verdana"/>
        <family val="2"/>
      </rPr>
      <t>2021</t>
    </r>
  </si>
  <si>
    <r>
      <t>Energimærke</t>
    </r>
    <r>
      <rPr>
        <b/>
        <sz val="14"/>
        <color theme="4" tint="-0.249977111117893"/>
        <rFont val="Verdana"/>
        <family val="2"/>
      </rPr>
      <t xml:space="preserve"> efter september 2021</t>
    </r>
  </si>
  <si>
    <t>Elbehov i kWh</t>
  </si>
  <si>
    <t>Kontakt Energistyrelsen:</t>
  </si>
  <si>
    <t>Besparelse uden energifaktor</t>
  </si>
  <si>
    <t>Belysning</t>
  </si>
  <si>
    <t>I alt klimaskærm</t>
  </si>
  <si>
    <t>El (Belysning)</t>
  </si>
  <si>
    <t>Energiforbedringskrav</t>
  </si>
  <si>
    <t>Tag og loft</t>
  </si>
  <si>
    <t>Vinduer, ovenlys og døre</t>
  </si>
  <si>
    <t>Loftrum, Fladt tag og Udnyttet tagrum</t>
  </si>
  <si>
    <t>Hule ydervægge, Massive ydervægge, Lette ydervægge, Hule vægge mod uopvarmet rum, Massive vægge mod uopvarmet rum, Lette vægge mod uopvarmet rum, Kælder ydervægge</t>
  </si>
  <si>
    <t>Terrændæk, Etageadskillelse, Krybekælder, Kældergulv</t>
  </si>
  <si>
    <t>Facadevinduer, Ovenlys, Yderdøre</t>
  </si>
  <si>
    <t>Energimærke før september 2021</t>
  </si>
  <si>
    <t>Supplerende dokumentation</t>
  </si>
  <si>
    <t>Renoveringstiltag</t>
  </si>
  <si>
    <t>Dokumentationskrav til standardløsningen</t>
  </si>
  <si>
    <t>Du skal kontakte Energistyrelsen</t>
  </si>
  <si>
    <t xml:space="preserve">Renoveringsforslag </t>
  </si>
  <si>
    <t>Forsyningsform til opvarmning</t>
  </si>
  <si>
    <t>Supplerende Elektricitet</t>
  </si>
  <si>
    <t>Opvarmning</t>
  </si>
  <si>
    <t>klimaskærm Opvarmning</t>
  </si>
  <si>
    <t>Klimaskærm Supplerende EL</t>
  </si>
  <si>
    <t>Energiforbedring af klimaskærm i bygninger</t>
  </si>
  <si>
    <t>Tilbud, hvor antal lyskilder og effekt på lyskilder fremår</t>
  </si>
  <si>
    <t>Tilbud, hvor areal, isoleringstykkelse og -materiale fremgår</t>
  </si>
  <si>
    <t>Tilbud, hvor areal og glastype fremgår</t>
  </si>
  <si>
    <t>Energipriser fra energimærkningsrapporten</t>
  </si>
  <si>
    <t>Tabel 1: Supplerende dokumentationskrav, når Energimærkningen er over 24 måneder gammel</t>
  </si>
  <si>
    <t>Standardløsning for klimaskærm i bygninger</t>
  </si>
  <si>
    <t>Dokumentationskrav ved ansøgning om tilsagn</t>
  </si>
  <si>
    <t>Bygningens drift</t>
  </si>
  <si>
    <t>Gyldigt energimærke</t>
  </si>
  <si>
    <t>Budget</t>
  </si>
  <si>
    <t xml:space="preserve">Når der ansøges om tilskud fra Erhvervspuljen, skal et budget indsendes, der viser de forventede omkostninger. Energistyrelsens skabelon kan findes på sparenergi.dk/erhvervspuljen. </t>
  </si>
  <si>
    <t>Tabel 1: Definition af typer bygningsdele</t>
  </si>
  <si>
    <t>Dokumentationskrav ved ansøgning om udbetaling</t>
  </si>
  <si>
    <t>Faktura ved udbetaling</t>
  </si>
  <si>
    <t>Generelle dokumentationskrav</t>
  </si>
  <si>
    <t>Særlige tilfælde</t>
  </si>
  <si>
    <t>Hvis dit energimærke omfatter flere bygninger med samme varmekilde til opvarmning, må du gerne anvende den samme standardløsning ved at summere forbrug for alle de bygninger, hvor du vil foretage renoveringstiltag.
Hvis dit energimærke omfatter flere bygninger med forskellige varmekilder til opvarmning, skal du udfylde en standardløsning for hver forsyningsform. For eksempel, er varmekilde til opvarmning for bygning 1 en oliekedel og varmekilde til opvarmning for bygning 2 en varmepumpe, skal du indsende en standardløsning for hhv. bygning 1 og bygning 2.</t>
  </si>
  <si>
    <t>Flere bygninger i dit energimærke</t>
  </si>
  <si>
    <t>Trin for trin-guide</t>
  </si>
  <si>
    <t>Afgrænsninger</t>
  </si>
  <si>
    <t>Input til standardløsning</t>
  </si>
  <si>
    <t>Først skal du vælge bygningens varmekilde til opvarmning fra rullemenuen. Listen indeholder følgende valgmuligheder:
•  Fjernvarme
•  Naturgas
•  Olie
•  Træpiller/træbriketter
•  Træ og træafflad
•  Halm</t>
  </si>
  <si>
    <t>Input 1: Bygningens beregnede energibehov</t>
  </si>
  <si>
    <t xml:space="preserve">Bygningens varmekilde til opvarmning, f.eks. ”fjernvarme”, findes i energimærkningsrapportens afsnit "Bygningens energimærke” under ”Årlig varmeforbrug”. </t>
  </si>
  <si>
    <t xml:space="preserve">Bygningens varmekilde til opvarmning, f.eks. ”fjernvarme”, findes i energimærkningsrapportens afsnit "Baggrundsinformation” under ”Bygningens beregnede energibehov”. </t>
  </si>
  <si>
    <t>Bygningens varmeforbrug/varmebehov og eventuel supplerende elektricitet til opvarmning findes i energimærkningsrapportens afsnit "Bygningens energimærke” under ”Årlig varmeforbrug”.</t>
  </si>
  <si>
    <t>Bygningens varmeforbrug/varmebehov og eventuel supplerende elektricitet til opvarmning findes i energimærkningsrapportens afsnit "Baggrundsinformation” under ”Bygningens beregnede energibehov”.</t>
  </si>
  <si>
    <t>El til bygningsdrift fremgår ikke i energimærkningsrapporten. 
Du skal derfor kontakte Energistyrelsens Erhvervspulje inden du ansøger om tilsagn for at få disse oplysninger. Dette gøres ved at sende en mail til erhvervstilskud@ens.dk med emnet ”Energimærke før september 2021”.</t>
  </si>
  <si>
    <t>El til bygningsdrift findes under ”Andre energibehov” i energimærkningsrapporten og skal indtastes i standardløsningen.
Bemærk, at ”El til forbrug” fra energimærkningsrapporten ikke skal anvendes i standardløsningen.</t>
  </si>
  <si>
    <t>Input 2: Energipriser</t>
  </si>
  <si>
    <t>Oplysninger om energipriserne findes i energimærkningsrapportens afsnit "Baggrundsinformation” under ”Anvendte energipriser inkl. afgifter ved beregning af besparelser”. 
Der er 3 felter som skal udfyldes med energipriser for hhv.:
• 	Varmeforsyning
• 	Elektricitet til opvarmning
• 	Elektricitet til andet end opvarmning</t>
  </si>
  <si>
    <t>Input 3: Renoveringsforslag</t>
  </si>
  <si>
    <t>Renoveringsforslag kan findes i energimærkningsrapportens afsnit ”Rentable besparelsesforslag” og ”Besparelsesforslag ved renovering eller reparationer”</t>
  </si>
  <si>
    <t>Renoveringsforslag kan findes i energimærkningsrapportens afsnit ”Alle rapportens anbefalinger”</t>
  </si>
  <si>
    <t>Energimærke efter september 2021</t>
  </si>
  <si>
    <r>
      <rPr>
        <b/>
        <sz val="11"/>
        <color theme="1"/>
        <rFont val="Calibri"/>
        <family val="2"/>
        <scheme val="minor"/>
      </rPr>
      <t>1.</t>
    </r>
    <r>
      <rPr>
        <sz val="11"/>
        <color theme="1"/>
        <rFont val="Calibri"/>
        <family val="2"/>
        <scheme val="minor"/>
      </rPr>
      <t xml:space="preserve"> Læs "Vejledning til ansøgning om Erhvervstilskud"</t>
    </r>
  </si>
  <si>
    <t>Lille</t>
  </si>
  <si>
    <t>Mellemstor</t>
  </si>
  <si>
    <t>Stor</t>
  </si>
  <si>
    <t>Antagelser:</t>
  </si>
  <si>
    <t>Ingen prioriteringsfaktor</t>
  </si>
  <si>
    <t>Ingen CO2 besparelse</t>
  </si>
  <si>
    <t>Alle ikke-kvoteomfattende</t>
  </si>
  <si>
    <t>Formatering</t>
  </si>
  <si>
    <t>For at arket kan benyttes, skal disse punkter være opfyldt:
•	 Du skal angive virksomhedsstørrelse
•	 Du skal have et gyldigt energimærke
•	 Dit energimærke er udarbejdet før d.1. september 2021
•	 Du skal oplyse, om energimærket er udstedt før eller efter 1. juli 2018
Beregningsmetoden for bygningens energiforbrug blev ændret efter den 1. juli 2018. 
Standardløsningen tager automatisk højde for ændringen, afhængigt af om du svarer "ja" eller "nej" til spørgsmålet.</t>
  </si>
  <si>
    <t>For at standardløsningen kan benyttes, skal disse punkter være opfyldt:
•	 Du skal angive virksomhedsstørrelse
•	 Du skal have et gyldigt energimærke
•	 Dit energimærke er udarbejdet efter d.1. september 2021
•	 Du skal oplyse om dit energimærke er ældre end 24 måneder på          ansøgningstidspunktet</t>
  </si>
  <si>
    <t>Mellmstor</t>
  </si>
  <si>
    <r>
      <t xml:space="preserve">El til bygningsdrift fremgår </t>
    </r>
    <r>
      <rPr>
        <u/>
        <sz val="11"/>
        <rFont val="Calibri"/>
        <family val="2"/>
        <scheme val="minor"/>
      </rPr>
      <t>ikke</t>
    </r>
    <r>
      <rPr>
        <sz val="11"/>
        <rFont val="Calibri"/>
        <family val="2"/>
        <scheme val="minor"/>
      </rPr>
      <t xml:space="preserve"> af energimærkningsrapporten. Du skal derfor kontakte Energistyrelsen, inden du ansøger om tilsagn, for at få disse oplysninger. Dette gøres ved at sende en mail til </t>
    </r>
    <r>
      <rPr>
        <b/>
        <sz val="11"/>
        <rFont val="Calibri"/>
        <family val="2"/>
        <scheme val="minor"/>
      </rPr>
      <t xml:space="preserve">erhvervstilskud@ens.dk </t>
    </r>
    <r>
      <rPr>
        <sz val="11"/>
        <rFont val="Calibri"/>
        <family val="2"/>
        <scheme val="minor"/>
      </rPr>
      <t>med emnet "Energimærke før september 2021".</t>
    </r>
  </si>
  <si>
    <r>
      <rPr>
        <b/>
        <sz val="11"/>
        <color theme="1"/>
        <rFont val="Calibri"/>
        <family val="2"/>
        <scheme val="minor"/>
      </rPr>
      <t xml:space="preserve">4. </t>
    </r>
    <r>
      <rPr>
        <sz val="11"/>
        <color theme="1"/>
        <rFont val="Calibri"/>
        <family val="2"/>
        <scheme val="minor"/>
      </rPr>
      <t xml:space="preserve">Vedlæg den udfyldte standardløsning i ansøgningsskemaet </t>
    </r>
  </si>
  <si>
    <r>
      <rPr>
        <b/>
        <sz val="11"/>
        <color theme="1"/>
        <rFont val="Calibri"/>
        <family val="2"/>
        <scheme val="minor"/>
      </rPr>
      <t>3.</t>
    </r>
    <r>
      <rPr>
        <sz val="11"/>
        <color theme="1"/>
        <rFont val="Calibri"/>
        <family val="2"/>
        <scheme val="minor"/>
      </rPr>
      <t xml:space="preserve"> Se dokumentationskrav der er gældende for standardløsningen </t>
    </r>
  </si>
  <si>
    <r>
      <rPr>
        <b/>
        <sz val="11"/>
        <rFont val="Calibri"/>
        <family val="2"/>
        <scheme val="minor"/>
      </rPr>
      <t xml:space="preserve">3. </t>
    </r>
    <r>
      <rPr>
        <sz val="11"/>
        <rFont val="Calibri"/>
        <family val="2"/>
        <scheme val="minor"/>
      </rPr>
      <t xml:space="preserve">Se hvordan du udfylder standardløsningen i fanen "Trin for trin guide" </t>
    </r>
  </si>
  <si>
    <r>
      <rPr>
        <b/>
        <sz val="11"/>
        <rFont val="Calibri"/>
        <family val="2"/>
        <scheme val="minor"/>
      </rPr>
      <t>1.</t>
    </r>
    <r>
      <rPr>
        <sz val="11"/>
        <rFont val="Calibri"/>
        <family val="2"/>
        <scheme val="minor"/>
      </rPr>
      <t xml:space="preserve"> Se om dit projekt overholder minimumskravet for energiforbedring </t>
    </r>
  </si>
  <si>
    <r>
      <rPr>
        <b/>
        <sz val="11"/>
        <rFont val="Calibri"/>
        <family val="2"/>
        <scheme val="minor"/>
      </rPr>
      <t>2.</t>
    </r>
    <r>
      <rPr>
        <sz val="11"/>
        <rFont val="Calibri"/>
        <family val="2"/>
        <scheme val="minor"/>
      </rPr>
      <t xml:space="preserve"> Beregne energiforbruget før og efter energiforbedring af klimaskærm, så det kan indtastes i ansøgningsskemaet på ansøgningsportalen </t>
    </r>
  </si>
  <si>
    <r>
      <t>Bygningens varmekilde til opvarmning findes på følgende måde afhængig</t>
    </r>
    <r>
      <rPr>
        <strike/>
        <sz val="11"/>
        <rFont val="Calibri"/>
        <family val="2"/>
        <scheme val="minor"/>
      </rPr>
      <t>e</t>
    </r>
    <r>
      <rPr>
        <sz val="11"/>
        <rFont val="Calibri"/>
        <family val="2"/>
        <scheme val="minor"/>
      </rPr>
      <t xml:space="preserve"> af, om energimærket er udstedet før eller efter september 2021:</t>
    </r>
  </si>
  <si>
    <t>Derefter indtastes bygningens varmeforbrug/varmebehov, der er angivet i energimærkningsrapporten. 
Hvis din bygning anvender supplerende elektricitet til opvarmning (dette er angivet i energimærkningsrapporten), skal det også indtastes i standardløsningen. Oplysningerne findes på følgende måde, afhængig af om energimærket er udstedt før eller efter september 2021:
Bygningens varmeforbrug/varmebehov i energimærkningsrapport findes afængigt om energimærket er ustedet før eller efter september 2021:</t>
  </si>
  <si>
    <t>Dokumentationskrav ved udbetaling (du kan læse mere under ark "Beskrivelse"):</t>
  </si>
  <si>
    <t>Standardløsningen er delt op i to ark: ”Energimærke før september 2021” og ”Energimærke efter september 2021”. 
Alderen på energimærket bestemmer, hvilket ark der skal benyttes.</t>
  </si>
  <si>
    <t>El til bygningsdrift findes på følgende måde afhængig af, om energimærket er udstedet før eller efter september 2021:</t>
  </si>
  <si>
    <t>Renoveringsforslag findes på følgende måde, afhængig af energimærket er udstedet før eller efter september 2021:</t>
  </si>
  <si>
    <t>Ud fra de indtastede oplysninger beregnes den samlede besparelse samt procentandel af besparelsen i forhold til bygningens energimæssige ydeevne målt i primærenergi. Det fremgår her, om I overholder kravene for at søge om tilskud.
Ønsker I at renovere mere end en type bygningsdel, skal I forbedre bygningens energimæssige ydeevne målt i primærenergi med mindst 20 pct. i forhold til situationen før investeringen. 
Ønsker I at renovere kun en type bygningsdel, skal I forbedre bygningens energimæssige ydeevne målt i primærenergi med mindst 10 pct. i forhold til situationen før investering.</t>
  </si>
  <si>
    <t>Dokumentationskrav ved ansøgning (du kan læse mere under fanen "Beskrivelse"):</t>
  </si>
  <si>
    <t>For at kunne få støtte til klimaskærmsprojekter i bygninger er det et krav, at energisparerprojektet medfører en forbedring af bygningens energimæssige ydeevne målt i primærenergi på mindst 20 pct. sammenlignet med situationen før investeringen. 
Hvis der er tale om renoveringsforanstaltninger, der vedrører installation eller udskiftning af kun én type bygningsdel, er kravet dog kun 10 pct. 
Det oprindelige primærenergibehov og den anslåede forbedring fastsættes ved henvisning til et gyldigt energimærke ud fra standardløsningen.
Definition af en type bygningsdel er beskrevet i Tabel 1.</t>
  </si>
  <si>
    <t>Energimærkning er et lovkrav for de fleste erhvervsbygninger over 250 m². Er din virksomheds bygning omfattet af ordningen og har I fået udarbejdet et energimærke, kan det findes på Energistyrelsens hjemmeside via sparenergi.dk/energimærke. Mærket er gyldigt i 10 år, medmindre bygningen gennemgår væsentlige ændringer, der påvirker dens energiforbrug – i så fald skal energimærkningen opdateres tidligere. Energimærkningsrapporten indeholder desuden konkrete forslag til, hvordan energiforbruget kan reduceres. Disse kan omfatte bedre isolering af ydervægge og tag, udskiftning af vinduer, optimering af varmeanlæg samt mere energieffektive ventilations- og belysningssystemer. 
Bemærk, at hvis du søger tilskud til klimaskærmsprojekter i bygninger er det et krav, at der foreligger et gyldigt energimærke for bygningen. Hvis din bygning ikke kan få et energimærke, kan der ikke søges om tilskud til klimaskærmsprojekter i bygninger fra Erhvervspuljen.</t>
  </si>
  <si>
    <r>
      <rPr>
        <b/>
        <sz val="11"/>
        <rFont val="Calibri"/>
        <family val="2"/>
        <scheme val="minor"/>
      </rPr>
      <t>2.</t>
    </r>
    <r>
      <rPr>
        <sz val="11"/>
        <rFont val="Calibri"/>
        <family val="2"/>
        <scheme val="minor"/>
      </rPr>
      <t xml:space="preserve"> Læs om det aktuelle energispareprojekt på fanen "Beskrivelse"</t>
    </r>
  </si>
  <si>
    <t>Typer af bygningsdel</t>
  </si>
  <si>
    <t>Underkategori</t>
  </si>
  <si>
    <t>I standardløsningen udfyldes den økonomiske besparelse i kroner på de renoveringsforslag, I ønsker at udføre. Husk, at indtaste besparelsen ud for den rigtige type bygningsdel. Bemærk, at det kun er muligt at modtage tilskud for de renoveringsforslag, der fremgår i energimærkningsrapporten, og at det er beløbet under kolonnen ”Årlig besparelse”, som skal indtastes i standardløsningen. 
I tilfælde af, at der udføres flere renoveringsforslag under samme type bygningsdel (se Tabel 1), skal disse summeres. For eksempel, hvis du vil udskifte ruder både i ovenlysvinduer samt facadevinduer og besparelsen udgør hhv. 7.000 kr. og 13.000 kr., skal du indtaste 20.000 kr. ved posten ”Vinduer, Ovenlys og Døre” i standardløsningen.</t>
  </si>
  <si>
    <t>For at ansøge om tilskud fra Erhvervspuljen skal du dokumentere, at bygningens anlæg er funktionsdygtige og som minimum har været i drift på virksomheden i de seneste 12 måneder forud for tidspunktet for ansøgning om tilsagn. 
Bemærk at der ikke gælder særlige dispensationsregler for dette krav ved overtagelse af en virksomhed eller ejendom. 
Dette skal dokumenteres ved at indsende faktura for varme og/eller elforbrug (afhængigt af energispareprojektet) for de seneste 12 måneder forud for tidspunktet for ansøgning om tilsagn.</t>
  </si>
  <si>
    <t>Version 2: 02-03-2026</t>
  </si>
  <si>
    <r>
      <t xml:space="preserve">Vær opmærksom på, at denne standardløsning kun omfatter </t>
    </r>
    <r>
      <rPr>
        <b/>
        <u/>
        <sz val="11"/>
        <rFont val="Calibri"/>
        <family val="2"/>
        <scheme val="minor"/>
      </rPr>
      <t xml:space="preserve">energiforbedringer af klimaskærm i bygninger </t>
    </r>
    <r>
      <rPr>
        <sz val="11"/>
        <rFont val="Calibri"/>
        <family val="2"/>
        <scheme val="minor"/>
      </rPr>
      <t xml:space="preserve">og der kan kun søges om tilskud til de renoveringsforslag, der er opgivet i bygningens energimærkningsrapport. 
I denne sammenhæng defineres bygninger som konstruktioner, hvor indeklimaet er reguleret til gavn for brugerne. 
Det betyder, at eksempelvis stalde, fryserum og drivhuse ikke betragtes som bygninger og derfor ikke er omfattet af denne standardløsning. 
For projekter, der vedrører belysning i bygninger, henvises der til Excel-filen </t>
    </r>
    <r>
      <rPr>
        <i/>
        <sz val="11"/>
        <rFont val="Calibri"/>
        <family val="2"/>
        <scheme val="minor"/>
      </rPr>
      <t>Standardløsning for belysning i bygninger</t>
    </r>
    <r>
      <rPr>
        <sz val="11"/>
        <rFont val="Calibri"/>
        <family val="2"/>
        <scheme val="minor"/>
      </rPr>
      <t xml:space="preserve">, der findes på sparenergi.dk under "Hjælpeværktøjer". Du kan læse mere i "Vejledning til ansøgning om Erhvervstilskud afsnit 4.4.1". 
For projekter, der vedrører udskiftning af ældre belysning til LED i andet end bygninger, henvises der til Excel-filen </t>
    </r>
    <r>
      <rPr>
        <i/>
        <sz val="11"/>
        <rFont val="Calibri"/>
        <family val="2"/>
        <scheme val="minor"/>
      </rPr>
      <t>Standardløsning for belysning i andet end bygninger</t>
    </r>
    <r>
      <rPr>
        <sz val="11"/>
        <rFont val="Calibri"/>
        <family val="2"/>
        <scheme val="minor"/>
      </rPr>
      <t xml:space="preserve">, der findes på sparenergi.dk under "Hjælpeværktøjer". Du kan læse mere i "Vejledning til ansøgning om Erhvervstilskud afsnit 3.4.2".                                                                                                                                                                                                                                           
Standardløsningen benyttes til at:
- Fastlægge om minimumskravet for energiforbedring er opfyldt
- Beregne energiforbruget før og efter energiforbedring af klimaskærm samt fastslå størrelsen af energibesparelsen.
Hvis krav til energiforbedring er opfyldt, skal resultaterne fra standardløsningen indtastes i ansøgningsskemaets fane 6, og standardløsningen vedhæftes ansøgningen som bilag.         
</t>
    </r>
  </si>
  <si>
    <t xml:space="preserve">Ved udbetalingsanmodningen skal der indsendes faktura, der specificerer hvilket arbejde der er udført, herunder specificerer arealer, isoleringstykkelser og materialer eller henviser til et tilbud hvos disse oplysninger fremgår. </t>
  </si>
  <si>
    <t>Der henvises derudover til afsnit 3.2, 3.4 og 3.5 i Erhvervspuljens vejledning til ansøgning for de generelle dokumentationskrav, som også skal være opfyldt.</t>
  </si>
  <si>
    <t>1. Et gyldigt energimærke
2. Dokumentation for bygningsdrift. Bygningens anlæg skal være funktionsdygtig og som minimum have været i drift i de seneste 12 måneder forud for ansøgningstidspunktet, hvilket skal dokumenteres med varme- eller elforbrugsfakturaer.
3. Et budget over de støtteberettigede omkostninger.
4. Generel dokumentationskrav beskrevet i Erhvervspuljens vejledning til ansøgning afsnit 3.2.</t>
  </si>
  <si>
    <t>1. Faktura for udført arbejde som specificerer arealer, isoleringstykkelser og materialer eller refererer til et tilbud, hvor disse oplysninger fremgår.
2. Dokumentationskrav beskrevet i Erhvervspuljens vejledning til ansøgning afsnit 3.4 -3.5.</t>
  </si>
  <si>
    <t>1. Faktura for udført arbejde som specificerer arealer, isoleringstykkelser og materialer eller refererer til et tilbud hvor disse oplysninger fremgår.
2. Dokumentationskrav beskrevet i Erhvervspuljens vejledning til ansøgning afsnit 3.4 - 3.5.</t>
  </si>
  <si>
    <t>Er kravet om forbedring af bygningens energimæssige ydeevne opfyldt vil ”Energiforbrug i før-situationen” samt ”Energiforbrug i efter-situationen” fremgå under resultaterne. Energiforbruget er opdelt i ”Opvarmning” og ”Supplerende Elektricitet”.
Disse resultater indtastes i ansøgningsskemaet på ansøgerportalen. Resultaterne for energiforbedring af klimaskærm i bygninger indtastes i ansøgningsskemaet med levetidskategori ”Optimering af klimaskærm: 3.3”. De støtteberettigede omkostninger er for klimaskærmsprojekter hele invsteringen. Dvs. at investeringsomkostningerne både skal indtastes i feltet "Invsteringsomkostninger" samt i feltet "støtteberettigede omkostninger" i ansøgningsskemaet. 
Såfremt krav om forbedring af bygningens energimæssige ydeevne ikke er overholdt, kan der ikke søges om tilskud, og der fremgår ingen resultater for energibesparelse pr. år.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</si>
</sst>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_-;\-* #,##0_-;_-* &quot;-&quot;??_-;_-@_-"/>
    <numFmt numFmtId="165" formatCode="0.0"/>
    <numFmt numFmtId="166" formatCode="#,##0_ ;\-#,##0\ "/>
    <numFmt numFmtId="167" formatCode="#,##0.0"/>
    <numFmt numFmtId="168" formatCode="0.0000%"/>
  </numFmts>
  <fonts count="69" x14ac:knownFonts="1">
    <font>
      <sz val="11"/>
      <color theme="1"/>
      <name val="Calibri"/>
      <family val="2"/>
      <scheme val="minor"/>
    </font>
    <font>
      <sz val="11"/>
      <color theme="1"/>
      <name val="Calibri"/>
      <family val="2"/>
      <scheme val="minor"/>
    </font>
    <font>
      <sz val="9"/>
      <color theme="1"/>
      <name val="Calibri"/>
      <family val="2"/>
      <scheme val="minor"/>
    </font>
    <font>
      <sz val="9"/>
      <color rgb="FF009999"/>
      <name val="Verdana"/>
      <family val="2"/>
    </font>
    <font>
      <u/>
      <sz val="11"/>
      <color theme="10"/>
      <name val="Calibri"/>
      <family val="2"/>
      <scheme val="minor"/>
    </font>
    <font>
      <sz val="11"/>
      <color rgb="FF009999"/>
      <name val="Calibri"/>
      <family val="2"/>
      <scheme val="minor"/>
    </font>
    <font>
      <sz val="9"/>
      <color theme="1"/>
      <name val="Verdana"/>
      <family val="2"/>
    </font>
    <font>
      <sz val="9"/>
      <color theme="0" tint="-0.499984740745262"/>
      <name val="Calibri"/>
      <family val="2"/>
      <scheme val="minor"/>
    </font>
    <font>
      <sz val="9"/>
      <color theme="0" tint="-0.499984740745262"/>
      <name val="Verdana"/>
      <family val="2"/>
    </font>
    <font>
      <sz val="14"/>
      <color theme="4" tint="-0.249977111117893"/>
      <name val="Verdana"/>
      <family val="2"/>
    </font>
    <font>
      <sz val="14"/>
      <color theme="9" tint="-0.499984740745262"/>
      <name val="Verdana"/>
      <family val="2"/>
    </font>
    <font>
      <sz val="9"/>
      <name val="Calibri"/>
      <family val="2"/>
      <scheme val="minor"/>
    </font>
    <font>
      <sz val="9"/>
      <color theme="9" tint="0.59999389629810485"/>
      <name val="Verdana"/>
      <family val="2"/>
    </font>
    <font>
      <sz val="9"/>
      <name val="Verdana"/>
      <family val="2"/>
    </font>
    <font>
      <b/>
      <sz val="12"/>
      <color theme="9" tint="-0.499984740745262"/>
      <name val="Verdana"/>
      <family val="2"/>
    </font>
    <font>
      <sz val="18"/>
      <color theme="9" tint="0.79998168889431442"/>
      <name val="Verdana"/>
      <family val="2"/>
    </font>
    <font>
      <b/>
      <sz val="9"/>
      <color theme="1"/>
      <name val="Verdana"/>
      <family val="2"/>
    </font>
    <font>
      <sz val="10"/>
      <color theme="1"/>
      <name val="Verdana"/>
      <family val="2"/>
    </font>
    <font>
      <sz val="10"/>
      <name val="Verdana"/>
      <family val="2"/>
    </font>
    <font>
      <b/>
      <sz val="10"/>
      <color theme="1"/>
      <name val="Verdana"/>
      <family val="2"/>
    </font>
    <font>
      <sz val="9"/>
      <color theme="9" tint="0.79998168889431442"/>
      <name val="Verdana"/>
      <family val="2"/>
    </font>
    <font>
      <sz val="24"/>
      <color theme="1"/>
      <name val="Verdana"/>
      <family val="2"/>
    </font>
    <font>
      <u/>
      <sz val="20"/>
      <color theme="10"/>
      <name val="Calibri"/>
      <family val="2"/>
      <scheme val="minor"/>
    </font>
    <font>
      <sz val="11"/>
      <color theme="1" tint="0.499984740745262"/>
      <name val="Calibri"/>
      <family val="2"/>
      <scheme val="minor"/>
    </font>
    <font>
      <sz val="11"/>
      <color theme="0"/>
      <name val="Calibri"/>
      <family val="2"/>
      <scheme val="minor"/>
    </font>
    <font>
      <b/>
      <sz val="11"/>
      <color theme="1"/>
      <name val="Verdana"/>
      <family val="2"/>
    </font>
    <font>
      <sz val="10"/>
      <color theme="1"/>
      <name val="Calibri"/>
      <family val="2"/>
      <scheme val="minor"/>
    </font>
    <font>
      <b/>
      <sz val="9"/>
      <color theme="1"/>
      <name val="Calibri"/>
      <family val="2"/>
      <scheme val="minor"/>
    </font>
    <font>
      <i/>
      <sz val="10"/>
      <color theme="4" tint="-0.249977111117893"/>
      <name val="Verdana"/>
      <family val="2"/>
    </font>
    <font>
      <i/>
      <sz val="10"/>
      <color theme="4" tint="-0.249977111117893"/>
      <name val="Calibri"/>
      <family val="2"/>
      <scheme val="minor"/>
    </font>
    <font>
      <i/>
      <sz val="10"/>
      <color theme="1"/>
      <name val="Verdana"/>
      <family val="2"/>
    </font>
    <font>
      <i/>
      <sz val="10"/>
      <color theme="1"/>
      <name val="Calibri"/>
      <family val="2"/>
      <scheme val="minor"/>
    </font>
    <font>
      <i/>
      <sz val="11"/>
      <name val="Calibri"/>
      <family val="2"/>
      <scheme val="minor"/>
    </font>
    <font>
      <sz val="9"/>
      <color theme="4" tint="-0.249977111117893"/>
      <name val="Verdana"/>
      <family val="2"/>
    </font>
    <font>
      <sz val="14"/>
      <color rgb="FF009999"/>
      <name val="Calibri"/>
      <family val="2"/>
      <scheme val="minor"/>
    </font>
    <font>
      <b/>
      <sz val="11"/>
      <name val="Verdana"/>
      <family val="2"/>
    </font>
    <font>
      <sz val="11"/>
      <color theme="1"/>
      <name val="Verdana"/>
      <family val="2"/>
    </font>
    <font>
      <sz val="11"/>
      <name val="Verdana"/>
      <family val="2"/>
    </font>
    <font>
      <u/>
      <sz val="14"/>
      <color theme="10"/>
      <name val="Calibri"/>
      <family val="2"/>
      <scheme val="minor"/>
    </font>
    <font>
      <sz val="12"/>
      <color theme="4" tint="-0.249977111117893"/>
      <name val="Verdana"/>
      <family val="2"/>
    </font>
    <font>
      <b/>
      <sz val="10"/>
      <color theme="9" tint="-0.499984740745262"/>
      <name val="Verdana"/>
      <family val="2"/>
    </font>
    <font>
      <sz val="9"/>
      <color rgb="FFFF0000"/>
      <name val="Verdana"/>
      <family val="2"/>
    </font>
    <font>
      <b/>
      <sz val="9"/>
      <name val="Verdana"/>
      <family val="2"/>
    </font>
    <font>
      <sz val="24"/>
      <color theme="9" tint="0.59999389629810485"/>
      <name val="Verdana"/>
      <family val="2"/>
    </font>
    <font>
      <sz val="11"/>
      <color theme="9" tint="0.59999389629810485"/>
      <name val="Calibri"/>
      <family val="2"/>
      <scheme val="minor"/>
    </font>
    <font>
      <sz val="14"/>
      <color theme="9" tint="0.59999389629810485"/>
      <name val="Verdana"/>
      <family val="2"/>
    </font>
    <font>
      <strike/>
      <sz val="9"/>
      <name val="Verdana"/>
      <family val="2"/>
    </font>
    <font>
      <b/>
      <sz val="11"/>
      <color theme="9" tint="0.59999389629810485"/>
      <name val="Calibri"/>
      <family val="2"/>
      <scheme val="minor"/>
    </font>
    <font>
      <sz val="11"/>
      <name val="Calibri"/>
      <family val="2"/>
      <scheme val="minor"/>
    </font>
    <font>
      <b/>
      <sz val="11"/>
      <color theme="1"/>
      <name val="Calibri"/>
      <family val="2"/>
      <scheme val="minor"/>
    </font>
    <font>
      <b/>
      <i/>
      <sz val="11"/>
      <name val="Calibri"/>
      <family val="2"/>
      <scheme val="minor"/>
    </font>
    <font>
      <b/>
      <sz val="14"/>
      <color theme="4" tint="-0.249977111117893"/>
      <name val="Verdana"/>
      <family val="2"/>
    </font>
    <font>
      <u/>
      <sz val="12"/>
      <color theme="10"/>
      <name val="Verdana"/>
      <family val="2"/>
    </font>
    <font>
      <sz val="12"/>
      <color theme="1"/>
      <name val="Verdana"/>
      <family val="2"/>
    </font>
    <font>
      <u/>
      <sz val="11"/>
      <name val="Calibri"/>
      <family val="2"/>
      <scheme val="minor"/>
    </font>
    <font>
      <b/>
      <sz val="11"/>
      <name val="Calibri"/>
      <family val="2"/>
      <scheme val="minor"/>
    </font>
    <font>
      <i/>
      <sz val="10"/>
      <name val="Calibri"/>
      <family val="2"/>
      <scheme val="minor"/>
    </font>
    <font>
      <b/>
      <i/>
      <sz val="10"/>
      <name val="Calibri"/>
      <family val="2"/>
      <scheme val="minor"/>
    </font>
    <font>
      <i/>
      <sz val="11"/>
      <color theme="1"/>
      <name val="Calibri"/>
      <family val="2"/>
      <scheme val="minor"/>
    </font>
    <font>
      <b/>
      <i/>
      <sz val="11"/>
      <color theme="1"/>
      <name val="Calibri"/>
      <family val="2"/>
      <scheme val="minor"/>
    </font>
    <font>
      <b/>
      <sz val="14"/>
      <color theme="9" tint="-0.499984740745262"/>
      <name val="Verdana"/>
      <family val="2"/>
    </font>
    <font>
      <sz val="14"/>
      <color theme="8"/>
      <name val="Verdana"/>
      <family val="2"/>
    </font>
    <font>
      <b/>
      <u/>
      <sz val="11"/>
      <name val="Calibri"/>
      <family val="2"/>
      <scheme val="minor"/>
    </font>
    <font>
      <b/>
      <i/>
      <sz val="12"/>
      <name val="Calibri"/>
      <family val="2"/>
      <scheme val="minor"/>
    </font>
    <font>
      <b/>
      <sz val="12"/>
      <color theme="1"/>
      <name val="Verdana"/>
      <family val="2"/>
    </font>
    <font>
      <b/>
      <sz val="9.5"/>
      <name val="Tahoma"/>
      <family val="2"/>
    </font>
    <font>
      <sz val="9.5"/>
      <name val="Tahoma"/>
      <family val="2"/>
    </font>
    <font>
      <sz val="9.5"/>
      <color theme="1"/>
      <name val="Tahoma"/>
      <family val="2"/>
    </font>
    <font>
      <strike/>
      <sz val="11"/>
      <name val="Calibri"/>
      <family val="2"/>
      <scheme val="minor"/>
    </font>
  </fonts>
  <fills count="15">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8" tint="-0.49998474074526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2" tint="-0.249977111117893"/>
        <bgColor indexed="64"/>
      </patternFill>
    </fill>
    <fill>
      <patternFill patternType="solid">
        <fgColor theme="9" tint="0.39997558519241921"/>
        <bgColor indexed="64"/>
      </patternFill>
    </fill>
    <fill>
      <patternFill patternType="solid">
        <fgColor rgb="FFFFC000"/>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0" tint="-0.14999847407452621"/>
        <bgColor theme="0" tint="-0.14999847407452621"/>
      </patternFill>
    </fill>
  </fills>
  <borders count="25">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medium">
        <color indexed="64"/>
      </top>
      <bottom/>
      <diagonal/>
    </border>
    <border>
      <left style="thin">
        <color indexed="64"/>
      </left>
      <right/>
      <top/>
      <bottom/>
      <diagonal/>
    </border>
    <border>
      <left/>
      <right/>
      <top style="thin">
        <color auto="1"/>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style="thin">
        <color rgb="FF000000"/>
      </right>
      <top style="thin">
        <color indexed="64"/>
      </top>
      <bottom style="thin">
        <color indexed="64"/>
      </bottom>
      <diagonal/>
    </border>
    <border>
      <left style="thin">
        <color indexed="64"/>
      </left>
      <right style="thin">
        <color rgb="FF000000"/>
      </right>
      <top style="thin">
        <color indexed="64"/>
      </top>
      <bottom style="thin">
        <color rgb="FF000000"/>
      </bottom>
      <diagonal/>
    </border>
  </borders>
  <cellStyleXfs count="5">
    <xf numFmtId="0" fontId="0" fillId="0" borderId="0"/>
    <xf numFmtId="9" fontId="1" fillId="0" borderId="0" applyFont="0" applyFill="0" applyBorder="0" applyAlignment="0" applyProtection="0"/>
    <xf numFmtId="43" fontId="1" fillId="0" borderId="0" applyFont="0" applyFill="0" applyBorder="0" applyAlignment="0" applyProtection="0"/>
    <xf numFmtId="0" fontId="2" fillId="0" borderId="0"/>
    <xf numFmtId="0" fontId="4" fillId="0" borderId="0" applyNumberFormat="0" applyFill="0" applyBorder="0" applyAlignment="0" applyProtection="0"/>
  </cellStyleXfs>
  <cellXfs count="439">
    <xf numFmtId="0" fontId="0" fillId="0" borderId="0" xfId="0"/>
    <xf numFmtId="0" fontId="0" fillId="0" borderId="0" xfId="0" applyBorder="1"/>
    <xf numFmtId="0" fontId="5" fillId="2" borderId="0" xfId="4" applyFont="1" applyFill="1" applyBorder="1" applyAlignment="1" applyProtection="1">
      <alignment vertical="center"/>
      <protection hidden="1"/>
    </xf>
    <xf numFmtId="0" fontId="7" fillId="2" borderId="0" xfId="0" applyFont="1" applyFill="1" applyAlignment="1" applyProtection="1">
      <alignment horizontal="right"/>
      <protection hidden="1"/>
    </xf>
    <xf numFmtId="0" fontId="6" fillId="2" borderId="0" xfId="3" applyFont="1" applyFill="1" applyProtection="1">
      <protection hidden="1"/>
    </xf>
    <xf numFmtId="0" fontId="7" fillId="2" borderId="0" xfId="0" applyFont="1" applyFill="1" applyAlignment="1" applyProtection="1">
      <alignment vertical="top" wrapText="1"/>
      <protection hidden="1"/>
    </xf>
    <xf numFmtId="0" fontId="9" fillId="2" borderId="0" xfId="3" applyFont="1" applyFill="1" applyAlignment="1" applyProtection="1">
      <alignment vertical="center"/>
      <protection hidden="1"/>
    </xf>
    <xf numFmtId="0" fontId="11" fillId="2" borderId="0" xfId="0" applyFont="1" applyFill="1" applyAlignment="1" applyProtection="1">
      <alignment horizontal="right"/>
      <protection hidden="1"/>
    </xf>
    <xf numFmtId="0" fontId="6" fillId="2" borderId="0" xfId="3" applyFont="1" applyFill="1" applyBorder="1" applyAlignment="1" applyProtection="1">
      <alignment vertical="center"/>
      <protection hidden="1"/>
    </xf>
    <xf numFmtId="0" fontId="6" fillId="2" borderId="0" xfId="3" applyFont="1" applyFill="1" applyBorder="1" applyProtection="1">
      <protection hidden="1"/>
    </xf>
    <xf numFmtId="0" fontId="27" fillId="2" borderId="0" xfId="0" applyFont="1" applyFill="1" applyProtection="1">
      <protection hidden="1"/>
    </xf>
    <xf numFmtId="0" fontId="2" fillId="2" borderId="0" xfId="0" applyFont="1" applyFill="1" applyProtection="1">
      <protection hidden="1"/>
    </xf>
    <xf numFmtId="0" fontId="27" fillId="2" borderId="0" xfId="0" applyFont="1" applyFill="1" applyAlignment="1" applyProtection="1">
      <protection hidden="1"/>
    </xf>
    <xf numFmtId="0" fontId="2" fillId="2" borderId="0" xfId="0" applyFont="1" applyFill="1" applyAlignment="1" applyProtection="1">
      <alignment horizontal="center" vertical="top" wrapText="1"/>
      <protection hidden="1"/>
    </xf>
    <xf numFmtId="0" fontId="3" fillId="2" borderId="0" xfId="3" applyFont="1" applyFill="1" applyProtection="1">
      <protection hidden="1"/>
    </xf>
    <xf numFmtId="0" fontId="5" fillId="2" borderId="0" xfId="4" applyFont="1" applyFill="1" applyAlignment="1" applyProtection="1">
      <alignment vertical="center"/>
      <protection hidden="1"/>
    </xf>
    <xf numFmtId="0" fontId="8" fillId="2" borderId="0" xfId="3" applyFont="1" applyFill="1" applyProtection="1">
      <protection hidden="1"/>
    </xf>
    <xf numFmtId="0" fontId="7" fillId="2" borderId="0" xfId="0" applyFont="1" applyFill="1" applyAlignment="1" applyProtection="1">
      <alignment horizontal="center" vertical="top"/>
      <protection hidden="1"/>
    </xf>
    <xf numFmtId="0" fontId="9" fillId="2" borderId="0" xfId="3" applyFont="1" applyFill="1" applyProtection="1">
      <protection hidden="1"/>
    </xf>
    <xf numFmtId="0" fontId="6" fillId="4" borderId="0" xfId="3" applyFont="1" applyFill="1" applyProtection="1">
      <protection hidden="1"/>
    </xf>
    <xf numFmtId="0" fontId="28" fillId="2" borderId="0" xfId="3" applyFont="1" applyFill="1" applyProtection="1">
      <protection hidden="1"/>
    </xf>
    <xf numFmtId="0" fontId="29" fillId="2" borderId="0" xfId="4" applyFont="1" applyFill="1" applyProtection="1">
      <protection hidden="1"/>
    </xf>
    <xf numFmtId="0" fontId="30" fillId="2" borderId="0" xfId="3" applyFont="1" applyFill="1" applyProtection="1">
      <protection hidden="1"/>
    </xf>
    <xf numFmtId="0" fontId="31" fillId="2" borderId="0" xfId="0" applyFont="1" applyFill="1" applyAlignment="1" applyProtection="1">
      <alignment horizontal="right"/>
      <protection hidden="1"/>
    </xf>
    <xf numFmtId="0" fontId="33" fillId="2" borderId="0" xfId="3" applyFont="1" applyFill="1" applyProtection="1">
      <protection hidden="1"/>
    </xf>
    <xf numFmtId="0" fontId="34" fillId="2" borderId="0" xfId="4" applyFont="1" applyFill="1" applyProtection="1">
      <protection hidden="1"/>
    </xf>
    <xf numFmtId="0" fontId="24" fillId="2" borderId="0" xfId="4" applyFont="1" applyFill="1" applyAlignment="1" applyProtection="1">
      <alignment horizontal="center"/>
      <protection hidden="1"/>
    </xf>
    <xf numFmtId="0" fontId="6" fillId="6" borderId="0" xfId="3" applyFont="1" applyFill="1" applyProtection="1">
      <protection hidden="1"/>
    </xf>
    <xf numFmtId="2" fontId="18" fillId="5" borderId="0" xfId="2" applyNumberFormat="1" applyFont="1" applyFill="1" applyAlignment="1" applyProtection="1">
      <alignment horizontal="center" vertical="center"/>
      <protection hidden="1"/>
    </xf>
    <xf numFmtId="2" fontId="19" fillId="5" borderId="4" xfId="2" applyNumberFormat="1" applyFont="1" applyFill="1" applyBorder="1" applyAlignment="1" applyProtection="1">
      <alignment horizontal="center" vertical="center"/>
      <protection hidden="1"/>
    </xf>
    <xf numFmtId="0" fontId="17" fillId="5" borderId="0" xfId="3" applyFont="1" applyFill="1" applyAlignment="1" applyProtection="1">
      <alignment horizontal="center" vertical="center"/>
      <protection hidden="1"/>
    </xf>
    <xf numFmtId="0" fontId="12" fillId="5" borderId="0" xfId="3" applyFont="1" applyFill="1" applyAlignment="1" applyProtection="1">
      <alignment horizontal="center" vertical="center"/>
      <protection hidden="1"/>
    </xf>
    <xf numFmtId="1" fontId="21" fillId="2" borderId="0" xfId="3" applyNumberFormat="1" applyFont="1" applyFill="1" applyAlignment="1" applyProtection="1">
      <alignment horizontal="right" vertical="center" indent="2"/>
      <protection hidden="1"/>
    </xf>
    <xf numFmtId="0" fontId="0" fillId="2" borderId="0" xfId="0" applyFill="1" applyProtection="1">
      <protection hidden="1"/>
    </xf>
    <xf numFmtId="0" fontId="7" fillId="2" borderId="0" xfId="0" applyFont="1" applyFill="1" applyAlignment="1" applyProtection="1">
      <alignment horizontal="right" vertical="top"/>
      <protection hidden="1"/>
    </xf>
    <xf numFmtId="0" fontId="10" fillId="2" borderId="0" xfId="3" applyFont="1" applyFill="1" applyProtection="1">
      <protection hidden="1"/>
    </xf>
    <xf numFmtId="0" fontId="12" fillId="2" borderId="0" xfId="3" applyFont="1" applyFill="1" applyProtection="1">
      <protection hidden="1"/>
    </xf>
    <xf numFmtId="0" fontId="13" fillId="2" borderId="0" xfId="3" applyFont="1" applyFill="1" applyProtection="1">
      <protection hidden="1"/>
    </xf>
    <xf numFmtId="0" fontId="6" fillId="5" borderId="0" xfId="3" applyFont="1" applyFill="1" applyAlignment="1" applyProtection="1">
      <alignment horizontal="center" vertical="center"/>
      <protection hidden="1"/>
    </xf>
    <xf numFmtId="0" fontId="6" fillId="3" borderId="1" xfId="3" applyFont="1" applyFill="1" applyBorder="1" applyAlignment="1" applyProtection="1">
      <alignment horizontal="center" vertical="center"/>
      <protection locked="0" hidden="1"/>
    </xf>
    <xf numFmtId="0" fontId="6" fillId="5" borderId="0" xfId="3" applyFont="1" applyFill="1" applyProtection="1">
      <protection hidden="1"/>
    </xf>
    <xf numFmtId="0" fontId="6" fillId="2" borderId="0" xfId="3" applyFont="1" applyFill="1" applyAlignment="1" applyProtection="1">
      <alignment vertical="center"/>
      <protection hidden="1"/>
    </xf>
    <xf numFmtId="0" fontId="15" fillId="2" borderId="0" xfId="3" applyFont="1" applyFill="1" applyProtection="1">
      <protection hidden="1"/>
    </xf>
    <xf numFmtId="0" fontId="35" fillId="5" borderId="0" xfId="3" applyFont="1" applyFill="1" applyAlignment="1" applyProtection="1">
      <alignment horizontal="center" vertical="center"/>
      <protection hidden="1"/>
    </xf>
    <xf numFmtId="0" fontId="9" fillId="5" borderId="0" xfId="3" applyFont="1" applyFill="1" applyAlignment="1" applyProtection="1">
      <alignment horizontal="left" vertical="center"/>
      <protection hidden="1"/>
    </xf>
    <xf numFmtId="0" fontId="17" fillId="5" borderId="0" xfId="3" applyFont="1" applyFill="1" applyAlignment="1" applyProtection="1">
      <alignment horizontal="left" vertical="center"/>
      <protection hidden="1"/>
    </xf>
    <xf numFmtId="0" fontId="36" fillId="5" borderId="0" xfId="3" applyFont="1" applyFill="1" applyAlignment="1" applyProtection="1">
      <alignment horizontal="center" vertical="center"/>
      <protection hidden="1"/>
    </xf>
    <xf numFmtId="0" fontId="6" fillId="5" borderId="0" xfId="3" applyFont="1" applyFill="1" applyAlignment="1" applyProtection="1">
      <alignment vertical="center"/>
      <protection hidden="1"/>
    </xf>
    <xf numFmtId="0" fontId="26" fillId="5" borderId="0" xfId="0" applyFont="1" applyFill="1" applyAlignment="1" applyProtection="1">
      <alignment horizontal="left" vertical="center"/>
      <protection hidden="1"/>
    </xf>
    <xf numFmtId="0" fontId="6" fillId="2" borderId="0" xfId="3" applyFont="1" applyFill="1" applyAlignment="1" applyProtection="1">
      <alignment wrapText="1"/>
      <protection hidden="1"/>
    </xf>
    <xf numFmtId="0" fontId="17" fillId="5" borderId="0" xfId="3" quotePrefix="1" applyFont="1" applyFill="1" applyAlignment="1" applyProtection="1">
      <alignment horizontal="left" vertical="center" wrapText="1"/>
      <protection hidden="1"/>
    </xf>
    <xf numFmtId="0" fontId="25" fillId="5" borderId="0" xfId="3" applyFont="1" applyFill="1" applyAlignment="1" applyProtection="1">
      <alignment horizontal="center" vertical="center"/>
      <protection hidden="1"/>
    </xf>
    <xf numFmtId="0" fontId="6" fillId="5" borderId="0" xfId="3" applyFont="1" applyFill="1" applyAlignment="1" applyProtection="1">
      <alignment horizontal="left" vertical="center" wrapText="1"/>
      <protection hidden="1"/>
    </xf>
    <xf numFmtId="0" fontId="25" fillId="5" borderId="0" xfId="3" applyFont="1" applyFill="1" applyProtection="1">
      <protection hidden="1"/>
    </xf>
    <xf numFmtId="0" fontId="36" fillId="5" borderId="0" xfId="3" applyFont="1" applyFill="1" applyProtection="1">
      <protection hidden="1"/>
    </xf>
    <xf numFmtId="0" fontId="20" fillId="2" borderId="0" xfId="3" applyFont="1" applyFill="1" applyProtection="1">
      <protection hidden="1"/>
    </xf>
    <xf numFmtId="0" fontId="0" fillId="6" borderId="0" xfId="0" applyFill="1" applyProtection="1">
      <protection hidden="1"/>
    </xf>
    <xf numFmtId="0" fontId="17" fillId="5" borderId="0" xfId="1" applyNumberFormat="1" applyFont="1" applyFill="1" applyBorder="1" applyAlignment="1" applyProtection="1">
      <alignment horizontal="center" vertical="center"/>
      <protection hidden="1"/>
    </xf>
    <xf numFmtId="0" fontId="6" fillId="5" borderId="0" xfId="3" applyFont="1" applyFill="1" applyBorder="1" applyAlignment="1" applyProtection="1">
      <alignment vertical="center"/>
      <protection hidden="1"/>
    </xf>
    <xf numFmtId="0" fontId="9" fillId="2" borderId="0" xfId="3" applyFont="1" applyFill="1" applyAlignment="1" applyProtection="1">
      <protection hidden="1"/>
    </xf>
    <xf numFmtId="0" fontId="13" fillId="5" borderId="0" xfId="3" quotePrefix="1" applyFont="1" applyFill="1" applyAlignment="1" applyProtection="1">
      <alignment horizontal="left" vertical="center"/>
      <protection hidden="1"/>
    </xf>
    <xf numFmtId="0" fontId="6" fillId="5" borderId="0" xfId="3" applyFont="1" applyFill="1" applyBorder="1" applyAlignment="1" applyProtection="1">
      <alignment horizontal="left" vertical="center"/>
      <protection hidden="1"/>
    </xf>
    <xf numFmtId="167" fontId="6" fillId="5" borderId="0" xfId="3" applyNumberFormat="1" applyFont="1" applyFill="1" applyAlignment="1" applyProtection="1">
      <alignment vertical="center"/>
      <protection hidden="1"/>
    </xf>
    <xf numFmtId="0" fontId="6" fillId="5" borderId="0" xfId="3" applyFont="1" applyFill="1" applyAlignment="1" applyProtection="1">
      <alignment horizontal="center"/>
      <protection hidden="1"/>
    </xf>
    <xf numFmtId="0" fontId="6" fillId="5" borderId="0" xfId="3" applyFont="1" applyFill="1" applyAlignment="1" applyProtection="1">
      <alignment vertical="center" wrapText="1"/>
      <protection hidden="1"/>
    </xf>
    <xf numFmtId="0" fontId="39" fillId="2" borderId="0" xfId="3" applyFont="1" applyFill="1" applyAlignment="1" applyProtection="1">
      <protection hidden="1"/>
    </xf>
    <xf numFmtId="0" fontId="7" fillId="2" borderId="0" xfId="0" applyFont="1" applyFill="1" applyAlignment="1" applyProtection="1">
      <alignment vertical="center" wrapText="1"/>
      <protection hidden="1"/>
    </xf>
    <xf numFmtId="0" fontId="41" fillId="5" borderId="0" xfId="3" applyFont="1" applyFill="1" applyAlignment="1" applyProtection="1">
      <protection hidden="1"/>
    </xf>
    <xf numFmtId="0" fontId="6" fillId="5" borderId="0" xfId="3" applyFont="1" applyFill="1" applyAlignment="1" applyProtection="1">
      <protection hidden="1"/>
    </xf>
    <xf numFmtId="0" fontId="16" fillId="5" borderId="3" xfId="3" applyFont="1" applyFill="1" applyBorder="1" applyAlignment="1" applyProtection="1">
      <alignment horizontal="left" vertical="center"/>
      <protection hidden="1"/>
    </xf>
    <xf numFmtId="165" fontId="16" fillId="5" borderId="4" xfId="2" applyNumberFormat="1" applyFont="1" applyFill="1" applyBorder="1" applyAlignment="1" applyProtection="1">
      <alignment horizontal="center" vertical="center"/>
      <protection hidden="1"/>
    </xf>
    <xf numFmtId="0" fontId="37" fillId="5" borderId="0" xfId="3" applyFont="1" applyFill="1" applyAlignment="1" applyProtection="1">
      <alignment horizontal="center" vertical="center"/>
      <protection hidden="1"/>
    </xf>
    <xf numFmtId="0" fontId="12" fillId="5" borderId="0" xfId="3" applyFont="1" applyFill="1" applyBorder="1" applyAlignment="1" applyProtection="1">
      <alignment horizontal="center" vertical="center"/>
      <protection hidden="1"/>
    </xf>
    <xf numFmtId="167" fontId="6" fillId="5" borderId="0" xfId="3" applyNumberFormat="1" applyFont="1" applyFill="1" applyAlignment="1" applyProtection="1">
      <alignment horizontal="center" vertical="center"/>
      <protection hidden="1"/>
    </xf>
    <xf numFmtId="0" fontId="43" fillId="5" borderId="0" xfId="3" applyFont="1" applyFill="1" applyAlignment="1" applyProtection="1">
      <alignment horizontal="center" vertical="center"/>
      <protection hidden="1"/>
    </xf>
    <xf numFmtId="0" fontId="12" fillId="5" borderId="0" xfId="3" quotePrefix="1" applyFont="1" applyFill="1" applyBorder="1" applyAlignment="1" applyProtection="1">
      <alignment horizontal="left" vertical="center"/>
      <protection hidden="1"/>
    </xf>
    <xf numFmtId="0" fontId="45" fillId="2" borderId="0" xfId="3" applyFont="1" applyFill="1" applyAlignment="1" applyProtection="1">
      <protection hidden="1"/>
    </xf>
    <xf numFmtId="0" fontId="9" fillId="2" borderId="0" xfId="3" applyFont="1" applyFill="1" applyAlignment="1" applyProtection="1">
      <alignment horizontal="left" vertical="center"/>
      <protection hidden="1"/>
    </xf>
    <xf numFmtId="0" fontId="6" fillId="5" borderId="0" xfId="3" applyFont="1" applyFill="1" applyAlignment="1" applyProtection="1">
      <alignment horizontal="center" vertical="center" wrapText="1"/>
      <protection hidden="1"/>
    </xf>
    <xf numFmtId="0" fontId="6" fillId="5" borderId="0" xfId="3" applyFont="1" applyFill="1" applyAlignment="1" applyProtection="1">
      <alignment horizontal="left" vertical="center"/>
      <protection hidden="1"/>
    </xf>
    <xf numFmtId="0" fontId="6" fillId="5" borderId="2" xfId="3" applyFont="1" applyFill="1" applyBorder="1" applyAlignment="1" applyProtection="1">
      <alignment horizontal="left" vertical="center"/>
      <protection hidden="1"/>
    </xf>
    <xf numFmtId="0" fontId="6" fillId="5" borderId="0" xfId="3" applyFont="1" applyFill="1" applyAlignment="1" applyProtection="1">
      <alignment horizontal="left"/>
      <protection hidden="1"/>
    </xf>
    <xf numFmtId="0" fontId="13" fillId="5" borderId="0" xfId="3" quotePrefix="1" applyFont="1" applyFill="1" applyBorder="1" applyAlignment="1" applyProtection="1">
      <alignment horizontal="left" vertical="center"/>
      <protection hidden="1"/>
    </xf>
    <xf numFmtId="0" fontId="6" fillId="5" borderId="0" xfId="3" applyFont="1" applyFill="1" applyBorder="1" applyAlignment="1" applyProtection="1">
      <alignment horizontal="center" vertical="center" wrapText="1"/>
      <protection hidden="1"/>
    </xf>
    <xf numFmtId="0" fontId="5" fillId="2" borderId="0" xfId="4" applyFont="1" applyFill="1" applyBorder="1" applyAlignment="1" applyProtection="1">
      <alignment horizontal="center" vertical="center"/>
      <protection hidden="1"/>
    </xf>
    <xf numFmtId="0" fontId="6" fillId="4" borderId="0" xfId="3" applyFont="1" applyFill="1" applyAlignment="1" applyProtection="1">
      <alignment horizontal="center"/>
      <protection hidden="1"/>
    </xf>
    <xf numFmtId="0" fontId="40" fillId="5" borderId="0" xfId="3" applyFont="1" applyFill="1" applyAlignment="1" applyProtection="1">
      <alignment vertical="center"/>
      <protection hidden="1"/>
    </xf>
    <xf numFmtId="0" fontId="14" fillId="2" borderId="0" xfId="3" applyFont="1" applyFill="1" applyAlignment="1" applyProtection="1">
      <alignment horizontal="center" vertical="center"/>
      <protection hidden="1"/>
    </xf>
    <xf numFmtId="1" fontId="15" fillId="2" borderId="0" xfId="3" applyNumberFormat="1" applyFont="1" applyFill="1" applyAlignment="1" applyProtection="1">
      <alignment horizontal="right" vertical="center" indent="2"/>
      <protection hidden="1"/>
    </xf>
    <xf numFmtId="0" fontId="9" fillId="2" borderId="0" xfId="3" applyFont="1" applyFill="1" applyAlignment="1" applyProtection="1">
      <alignment horizontal="left" vertical="center" wrapText="1"/>
      <protection hidden="1"/>
    </xf>
    <xf numFmtId="0" fontId="6" fillId="6" borderId="0" xfId="3" applyFont="1" applyFill="1" applyAlignment="1" applyProtection="1">
      <alignment wrapText="1"/>
      <protection hidden="1"/>
    </xf>
    <xf numFmtId="0" fontId="6" fillId="5" borderId="0" xfId="3" applyFont="1" applyFill="1" applyBorder="1" applyAlignment="1" applyProtection="1">
      <alignment horizontal="center" vertical="center"/>
      <protection hidden="1"/>
    </xf>
    <xf numFmtId="0" fontId="41" fillId="5" borderId="0" xfId="3" applyFont="1" applyFill="1" applyAlignment="1" applyProtection="1">
      <alignment vertical="center"/>
      <protection hidden="1"/>
    </xf>
    <xf numFmtId="166" fontId="6" fillId="3" borderId="1" xfId="2" applyNumberFormat="1" applyFont="1" applyFill="1" applyBorder="1" applyAlignment="1" applyProtection="1">
      <alignment horizontal="center" vertical="center"/>
      <protection locked="0" hidden="1"/>
    </xf>
    <xf numFmtId="0" fontId="13" fillId="5" borderId="0" xfId="3" applyFont="1" applyFill="1" applyAlignment="1" applyProtection="1">
      <alignment horizontal="center" vertical="center"/>
      <protection hidden="1"/>
    </xf>
    <xf numFmtId="0" fontId="13" fillId="5" borderId="0" xfId="3" applyFont="1" applyFill="1" applyAlignment="1" applyProtection="1">
      <alignment horizontal="left" vertical="center" wrapText="1"/>
      <protection hidden="1"/>
    </xf>
    <xf numFmtId="0" fontId="13" fillId="5" borderId="0" xfId="3" applyFont="1" applyFill="1" applyAlignment="1" applyProtection="1">
      <alignment vertical="center"/>
      <protection hidden="1"/>
    </xf>
    <xf numFmtId="0" fontId="0" fillId="3" borderId="1" xfId="0" applyFill="1" applyBorder="1" applyAlignment="1" applyProtection="1">
      <alignment horizontal="center" vertical="center"/>
      <protection locked="0" hidden="1"/>
    </xf>
    <xf numFmtId="0" fontId="13" fillId="5" borderId="0" xfId="3" applyFont="1" applyFill="1" applyBorder="1" applyAlignment="1" applyProtection="1">
      <alignment horizontal="left" vertical="center" wrapText="1"/>
      <protection hidden="1"/>
    </xf>
    <xf numFmtId="0" fontId="9" fillId="2" borderId="0" xfId="3" applyFont="1" applyFill="1" applyBorder="1" applyAlignment="1" applyProtection="1">
      <protection hidden="1"/>
    </xf>
    <xf numFmtId="0" fontId="13" fillId="5" borderId="0" xfId="3" applyFont="1" applyFill="1" applyBorder="1" applyAlignment="1" applyProtection="1">
      <alignment horizontal="center" vertical="center"/>
      <protection hidden="1"/>
    </xf>
    <xf numFmtId="0" fontId="6" fillId="6" borderId="0" xfId="3" applyFont="1" applyFill="1" applyBorder="1" applyProtection="1">
      <protection hidden="1"/>
    </xf>
    <xf numFmtId="0" fontId="6" fillId="6" borderId="0" xfId="3" applyFont="1" applyFill="1" applyAlignment="1" applyProtection="1">
      <alignment horizontal="center"/>
      <protection hidden="1"/>
    </xf>
    <xf numFmtId="0" fontId="13" fillId="3" borderId="1" xfId="3" applyFont="1" applyFill="1" applyBorder="1" applyAlignment="1" applyProtection="1">
      <alignment horizontal="center" vertical="center" wrapText="1"/>
      <protection locked="0" hidden="1"/>
    </xf>
    <xf numFmtId="0" fontId="12" fillId="5" borderId="0" xfId="3" applyFont="1" applyFill="1" applyBorder="1" applyAlignment="1" applyProtection="1">
      <alignment horizontal="center" vertical="center" wrapText="1"/>
      <protection locked="0" hidden="1"/>
    </xf>
    <xf numFmtId="0" fontId="13" fillId="5" borderId="0" xfId="3" quotePrefix="1" applyFont="1" applyFill="1" applyBorder="1" applyAlignment="1" applyProtection="1">
      <alignment horizontal="left" vertical="center"/>
      <protection hidden="1"/>
    </xf>
    <xf numFmtId="0" fontId="6" fillId="5" borderId="0" xfId="3" applyFont="1" applyFill="1" applyAlignment="1" applyProtection="1">
      <alignment horizontal="left"/>
      <protection hidden="1"/>
    </xf>
    <xf numFmtId="0" fontId="13" fillId="5" borderId="0" xfId="3" quotePrefix="1" applyFont="1" applyFill="1" applyBorder="1" applyAlignment="1" applyProtection="1">
      <alignment horizontal="left" vertical="center"/>
      <protection hidden="1"/>
    </xf>
    <xf numFmtId="0" fontId="17" fillId="5" borderId="0" xfId="0" applyFont="1" applyFill="1" applyAlignment="1" applyProtection="1">
      <alignment horizontal="center" vertical="center"/>
      <protection hidden="1"/>
    </xf>
    <xf numFmtId="0" fontId="17" fillId="5" borderId="0" xfId="0" applyFont="1" applyFill="1" applyAlignment="1" applyProtection="1">
      <alignment horizontal="left" vertical="center"/>
      <protection hidden="1"/>
    </xf>
    <xf numFmtId="0" fontId="9" fillId="5" borderId="0" xfId="3" applyFont="1" applyFill="1" applyAlignment="1" applyProtection="1">
      <protection hidden="1"/>
    </xf>
    <xf numFmtId="0" fontId="9" fillId="5" borderId="5" xfId="3" applyFont="1" applyFill="1" applyBorder="1" applyAlignment="1" applyProtection="1">
      <protection hidden="1"/>
    </xf>
    <xf numFmtId="0" fontId="13" fillId="5" borderId="0" xfId="3" applyFont="1" applyFill="1" applyBorder="1" applyAlignment="1" applyProtection="1">
      <alignment horizontal="left" vertical="center"/>
      <protection hidden="1"/>
    </xf>
    <xf numFmtId="0" fontId="6" fillId="5" borderId="0" xfId="3" applyFont="1" applyFill="1" applyBorder="1" applyAlignment="1" applyProtection="1">
      <alignment horizontal="center" vertical="center"/>
      <protection locked="0"/>
    </xf>
    <xf numFmtId="0" fontId="12" fillId="5" borderId="0" xfId="3" applyFont="1" applyFill="1" applyBorder="1" applyAlignment="1" applyProtection="1">
      <alignment horizontal="left" vertical="center" wrapText="1"/>
      <protection hidden="1"/>
    </xf>
    <xf numFmtId="168" fontId="47" fillId="5" borderId="0" xfId="0" applyNumberFormat="1" applyFont="1" applyFill="1" applyBorder="1" applyAlignment="1" applyProtection="1">
      <alignment horizontal="center" vertical="center"/>
      <protection hidden="1"/>
    </xf>
    <xf numFmtId="0" fontId="12" fillId="5" borderId="0" xfId="3" applyFont="1" applyFill="1" applyAlignment="1" applyProtection="1">
      <alignment horizontal="left" vertical="center" wrapText="1"/>
      <protection hidden="1"/>
    </xf>
    <xf numFmtId="9" fontId="12" fillId="5" borderId="0" xfId="1" applyFont="1" applyFill="1" applyBorder="1" applyAlignment="1" applyProtection="1">
      <alignment horizontal="center" vertical="center" wrapText="1"/>
      <protection hidden="1"/>
    </xf>
    <xf numFmtId="0" fontId="44" fillId="5" borderId="0" xfId="0" applyFont="1" applyFill="1" applyBorder="1" applyAlignment="1" applyProtection="1">
      <alignment horizontal="center" vertical="center"/>
      <protection locked="0" hidden="1"/>
    </xf>
    <xf numFmtId="9" fontId="44" fillId="5" borderId="0" xfId="1" applyFont="1" applyFill="1" applyBorder="1" applyAlignment="1" applyProtection="1">
      <alignment horizontal="center" vertical="center"/>
      <protection locked="0" hidden="1"/>
    </xf>
    <xf numFmtId="0" fontId="13" fillId="5" borderId="0" xfId="3" applyFont="1" applyFill="1" applyProtection="1">
      <protection hidden="1"/>
    </xf>
    <xf numFmtId="4" fontId="12" fillId="5" borderId="0" xfId="3" applyNumberFormat="1" applyFont="1" applyFill="1" applyBorder="1" applyAlignment="1" applyProtection="1">
      <alignment horizontal="center" vertical="center"/>
      <protection hidden="1"/>
    </xf>
    <xf numFmtId="0" fontId="12" fillId="5" borderId="0" xfId="3" applyFont="1" applyFill="1" applyBorder="1" applyAlignment="1" applyProtection="1">
      <alignment horizontal="center" vertical="center"/>
      <protection locked="0"/>
    </xf>
    <xf numFmtId="0" fontId="44" fillId="5" borderId="0" xfId="0" applyFont="1" applyFill="1" applyBorder="1" applyAlignment="1" applyProtection="1">
      <alignment horizontal="center" vertical="center"/>
      <protection locked="0"/>
    </xf>
    <xf numFmtId="0" fontId="6" fillId="5" borderId="0" xfId="3" applyFont="1" applyFill="1" applyAlignment="1" applyProtection="1">
      <alignment horizontal="center" vertical="center" wrapText="1"/>
      <protection hidden="1"/>
    </xf>
    <xf numFmtId="0" fontId="6" fillId="5" borderId="0" xfId="3" applyFont="1" applyFill="1" applyAlignment="1" applyProtection="1">
      <alignment horizontal="left" vertical="center"/>
      <protection hidden="1"/>
    </xf>
    <xf numFmtId="0" fontId="13" fillId="5" borderId="0" xfId="3" quotePrefix="1" applyFont="1" applyFill="1" applyBorder="1" applyAlignment="1" applyProtection="1">
      <alignment horizontal="left" vertical="center"/>
      <protection hidden="1"/>
    </xf>
    <xf numFmtId="0" fontId="13" fillId="5" borderId="0" xfId="3" applyFont="1" applyFill="1" applyAlignment="1" applyProtection="1">
      <alignment horizontal="center" vertical="center"/>
      <protection hidden="1"/>
    </xf>
    <xf numFmtId="0" fontId="6" fillId="5" borderId="0" xfId="3" applyFont="1" applyFill="1" applyBorder="1" applyAlignment="1" applyProtection="1">
      <alignment horizontal="center" vertical="center"/>
      <protection hidden="1"/>
    </xf>
    <xf numFmtId="0" fontId="48" fillId="3" borderId="1" xfId="0" applyFont="1" applyFill="1" applyBorder="1" applyAlignment="1" applyProtection="1">
      <alignment horizontal="center" vertical="center"/>
      <protection locked="0"/>
    </xf>
    <xf numFmtId="0" fontId="48" fillId="5" borderId="0" xfId="0" applyFont="1" applyFill="1" applyBorder="1" applyAlignment="1" applyProtection="1">
      <alignment vertical="center"/>
      <protection locked="0"/>
    </xf>
    <xf numFmtId="0" fontId="13" fillId="5" borderId="0" xfId="3" applyFont="1" applyFill="1" applyBorder="1" applyAlignment="1" applyProtection="1">
      <alignment vertical="center"/>
      <protection hidden="1"/>
    </xf>
    <xf numFmtId="0" fontId="20" fillId="2" borderId="0" xfId="3" applyFont="1" applyFill="1" applyBorder="1" applyAlignment="1" applyProtection="1">
      <alignment vertical="center"/>
      <protection hidden="1"/>
    </xf>
    <xf numFmtId="0" fontId="12" fillId="5" borderId="0" xfId="3" applyFont="1" applyFill="1" applyBorder="1" applyAlignment="1" applyProtection="1">
      <alignment vertical="center" wrapText="1"/>
      <protection hidden="1"/>
    </xf>
    <xf numFmtId="0" fontId="35" fillId="5" borderId="0" xfId="3" applyFont="1" applyFill="1" applyBorder="1" applyAlignment="1" applyProtection="1">
      <alignment horizontal="center" vertical="center"/>
      <protection hidden="1"/>
    </xf>
    <xf numFmtId="0" fontId="36" fillId="5" borderId="0" xfId="3" applyFont="1" applyFill="1" applyAlignment="1" applyProtection="1">
      <alignment horizontal="center" vertical="center" wrapText="1"/>
      <protection hidden="1"/>
    </xf>
    <xf numFmtId="0" fontId="49" fillId="0" borderId="0" xfId="0" applyFont="1"/>
    <xf numFmtId="0" fontId="0" fillId="0" borderId="7" xfId="0" applyBorder="1"/>
    <xf numFmtId="2" fontId="0" fillId="0" borderId="0" xfId="0" applyNumberFormat="1"/>
    <xf numFmtId="2" fontId="0" fillId="0" borderId="7" xfId="0" applyNumberFormat="1" applyBorder="1"/>
    <xf numFmtId="0" fontId="0" fillId="5" borderId="0" xfId="0" applyFill="1" applyProtection="1">
      <protection hidden="1"/>
    </xf>
    <xf numFmtId="0" fontId="13" fillId="2" borderId="0" xfId="3" applyFont="1" applyFill="1" applyBorder="1" applyProtection="1">
      <protection hidden="1"/>
    </xf>
    <xf numFmtId="0" fontId="14" fillId="2" borderId="0" xfId="3" applyFont="1" applyFill="1" applyBorder="1" applyProtection="1">
      <protection hidden="1"/>
    </xf>
    <xf numFmtId="0" fontId="15" fillId="2" borderId="0" xfId="3" applyFont="1" applyFill="1" applyBorder="1" applyProtection="1">
      <protection hidden="1"/>
    </xf>
    <xf numFmtId="0" fontId="38" fillId="2" borderId="0" xfId="4" applyFont="1" applyFill="1" applyProtection="1">
      <protection hidden="1"/>
    </xf>
    <xf numFmtId="0" fontId="30" fillId="6" borderId="0" xfId="3" applyFont="1" applyFill="1" applyProtection="1">
      <protection hidden="1"/>
    </xf>
    <xf numFmtId="0" fontId="36" fillId="5" borderId="0" xfId="3" applyFont="1" applyFill="1" applyAlignment="1" applyProtection="1">
      <alignment horizontal="left" vertical="center" wrapText="1"/>
      <protection hidden="1"/>
    </xf>
    <xf numFmtId="1" fontId="21" fillId="5" borderId="0" xfId="3" applyNumberFormat="1" applyFont="1" applyFill="1" applyAlignment="1" applyProtection="1">
      <alignment horizontal="right" vertical="center" indent="2"/>
      <protection hidden="1"/>
    </xf>
    <xf numFmtId="3" fontId="17" fillId="5" borderId="0" xfId="2" applyNumberFormat="1" applyFont="1" applyFill="1" applyBorder="1" applyAlignment="1" applyProtection="1">
      <alignment horizontal="center" vertical="center"/>
      <protection locked="0" hidden="1"/>
    </xf>
    <xf numFmtId="3" fontId="6" fillId="2" borderId="0" xfId="3" applyNumberFormat="1" applyFont="1" applyFill="1" applyProtection="1">
      <protection hidden="1"/>
    </xf>
    <xf numFmtId="2" fontId="0" fillId="6" borderId="0" xfId="0" applyNumberFormat="1" applyFill="1" applyProtection="1">
      <protection hidden="1"/>
    </xf>
    <xf numFmtId="3" fontId="37" fillId="5" borderId="0" xfId="3" applyNumberFormat="1" applyFont="1" applyFill="1" applyAlignment="1" applyProtection="1">
      <alignment horizontal="center" vertical="center"/>
      <protection hidden="1"/>
    </xf>
    <xf numFmtId="165" fontId="0" fillId="6" borderId="0" xfId="0" applyNumberFormat="1" applyFill="1" applyProtection="1">
      <protection hidden="1"/>
    </xf>
    <xf numFmtId="3" fontId="17" fillId="7" borderId="1" xfId="2" applyNumberFormat="1" applyFont="1" applyFill="1" applyBorder="1" applyAlignment="1" applyProtection="1">
      <alignment horizontal="center" vertical="center"/>
      <protection hidden="1"/>
    </xf>
    <xf numFmtId="3" fontId="18" fillId="5" borderId="0" xfId="3" applyNumberFormat="1" applyFont="1" applyFill="1" applyBorder="1" applyAlignment="1" applyProtection="1">
      <alignment horizontal="right" vertical="center"/>
      <protection hidden="1"/>
    </xf>
    <xf numFmtId="0" fontId="36" fillId="5" borderId="0" xfId="3" applyFont="1" applyFill="1" applyAlignment="1" applyProtection="1">
      <alignment horizontal="center"/>
      <protection hidden="1"/>
    </xf>
    <xf numFmtId="0" fontId="0" fillId="6" borderId="0" xfId="0" applyFill="1" applyBorder="1" applyProtection="1">
      <protection hidden="1"/>
    </xf>
    <xf numFmtId="3" fontId="17" fillId="5" borderId="0" xfId="2" applyNumberFormat="1" applyFont="1" applyFill="1" applyBorder="1" applyAlignment="1" applyProtection="1">
      <alignment horizontal="center" vertical="center"/>
      <protection hidden="1"/>
    </xf>
    <xf numFmtId="0" fontId="15" fillId="5" borderId="0" xfId="3" applyFont="1" applyFill="1" applyProtection="1">
      <protection hidden="1"/>
    </xf>
    <xf numFmtId="0" fontId="48" fillId="5" borderId="0" xfId="3" applyFont="1" applyFill="1" applyProtection="1">
      <protection hidden="1"/>
    </xf>
    <xf numFmtId="0" fontId="50" fillId="5" borderId="0" xfId="3" applyFont="1" applyFill="1" applyProtection="1">
      <protection hidden="1"/>
    </xf>
    <xf numFmtId="0" fontId="9" fillId="2" borderId="0" xfId="3" applyFont="1" applyFill="1" applyAlignment="1" applyProtection="1">
      <alignment horizontal="left" vertical="center"/>
      <protection hidden="1"/>
    </xf>
    <xf numFmtId="4" fontId="0" fillId="6" borderId="0" xfId="0" applyNumberFormat="1" applyFill="1" applyProtection="1">
      <protection hidden="1"/>
    </xf>
    <xf numFmtId="0" fontId="49" fillId="8" borderId="0" xfId="0" applyFont="1" applyFill="1" applyBorder="1" applyProtection="1">
      <protection hidden="1"/>
    </xf>
    <xf numFmtId="0" fontId="36" fillId="7" borderId="1" xfId="0" applyFont="1" applyFill="1" applyBorder="1" applyAlignment="1" applyProtection="1">
      <alignment horizontal="center" vertical="center"/>
      <protection hidden="1"/>
    </xf>
    <xf numFmtId="3" fontId="0" fillId="6" borderId="0" xfId="0" applyNumberFormat="1" applyFill="1" applyProtection="1">
      <protection hidden="1"/>
    </xf>
    <xf numFmtId="3" fontId="17" fillId="5" borderId="0" xfId="2" applyNumberFormat="1" applyFont="1" applyFill="1" applyBorder="1" applyAlignment="1" applyProtection="1">
      <alignment vertical="center"/>
      <protection locked="0" hidden="1"/>
    </xf>
    <xf numFmtId="0" fontId="49" fillId="6" borderId="0" xfId="0" applyFont="1" applyFill="1" applyAlignment="1" applyProtection="1">
      <alignment horizontal="center"/>
      <protection hidden="1"/>
    </xf>
    <xf numFmtId="0" fontId="14" fillId="2" borderId="0" xfId="3" applyFont="1" applyFill="1" applyAlignment="1" applyProtection="1">
      <alignment horizontal="left" vertical="center"/>
      <protection hidden="1"/>
    </xf>
    <xf numFmtId="0" fontId="6" fillId="2" borderId="0" xfId="3" applyFont="1" applyFill="1" applyAlignment="1" applyProtection="1">
      <alignment horizontal="center" vertical="center"/>
      <protection hidden="1"/>
    </xf>
    <xf numFmtId="0" fontId="17" fillId="2" borderId="0" xfId="3" quotePrefix="1" applyFont="1" applyFill="1" applyAlignment="1" applyProtection="1">
      <alignment horizontal="left" vertical="center"/>
      <protection hidden="1"/>
    </xf>
    <xf numFmtId="0" fontId="12" fillId="2" borderId="0" xfId="3" applyFont="1" applyFill="1" applyAlignment="1" applyProtection="1">
      <alignment horizontal="center" vertical="center"/>
      <protection hidden="1"/>
    </xf>
    <xf numFmtId="0" fontId="17" fillId="2" borderId="0" xfId="3" applyFont="1" applyFill="1" applyAlignment="1" applyProtection="1">
      <alignment horizontal="center" vertical="center"/>
      <protection hidden="1"/>
    </xf>
    <xf numFmtId="0" fontId="53" fillId="2" borderId="0" xfId="0" applyFont="1" applyFill="1"/>
    <xf numFmtId="0" fontId="9" fillId="2" borderId="0" xfId="3" applyFont="1" applyFill="1" applyAlignment="1" applyProtection="1">
      <alignment horizontal="left" vertical="center"/>
      <protection hidden="1"/>
    </xf>
    <xf numFmtId="0" fontId="49" fillId="6" borderId="0" xfId="0" applyFont="1" applyFill="1" applyProtection="1">
      <protection hidden="1"/>
    </xf>
    <xf numFmtId="3" fontId="19" fillId="5" borderId="11" xfId="2" applyNumberFormat="1" applyFont="1" applyFill="1" applyBorder="1" applyAlignment="1" applyProtection="1">
      <alignment horizontal="center" vertical="center"/>
      <protection hidden="1"/>
    </xf>
    <xf numFmtId="0" fontId="25" fillId="5" borderId="3" xfId="3" applyFont="1" applyFill="1" applyBorder="1" applyAlignment="1" applyProtection="1">
      <alignment vertical="center"/>
      <protection hidden="1"/>
    </xf>
    <xf numFmtId="0" fontId="25" fillId="5" borderId="4" xfId="3" applyFont="1" applyFill="1" applyBorder="1" applyAlignment="1" applyProtection="1">
      <alignment vertical="center"/>
      <protection hidden="1"/>
    </xf>
    <xf numFmtId="0" fontId="6" fillId="2" borderId="0" xfId="3" quotePrefix="1" applyFont="1" applyFill="1" applyBorder="1" applyAlignment="1" applyProtection="1">
      <alignment horizontal="left" vertical="center"/>
      <protection hidden="1"/>
    </xf>
    <xf numFmtId="0" fontId="6" fillId="2" borderId="0" xfId="3" applyFont="1" applyFill="1" applyBorder="1" applyAlignment="1" applyProtection="1">
      <alignment horizontal="left" vertical="center"/>
      <protection hidden="1"/>
    </xf>
    <xf numFmtId="0" fontId="6" fillId="2" borderId="0" xfId="3" applyFont="1" applyFill="1" applyBorder="1" applyAlignment="1" applyProtection="1">
      <alignment horizontal="center" vertical="center"/>
      <protection hidden="1"/>
    </xf>
    <xf numFmtId="0" fontId="2" fillId="2" borderId="0" xfId="0" applyFont="1" applyFill="1" applyAlignment="1" applyProtection="1">
      <alignment horizontal="left" vertical="top" wrapText="1"/>
      <protection hidden="1"/>
    </xf>
    <xf numFmtId="1" fontId="0" fillId="6" borderId="0" xfId="0" applyNumberFormat="1" applyFill="1" applyProtection="1">
      <protection hidden="1"/>
    </xf>
    <xf numFmtId="0" fontId="0" fillId="6" borderId="6" xfId="0" applyFill="1" applyBorder="1" applyProtection="1">
      <protection hidden="1"/>
    </xf>
    <xf numFmtId="3" fontId="0" fillId="6" borderId="6" xfId="0" applyNumberFormat="1" applyFill="1" applyBorder="1" applyProtection="1">
      <protection hidden="1"/>
    </xf>
    <xf numFmtId="1" fontId="0" fillId="6" borderId="6" xfId="0" applyNumberFormat="1" applyFill="1" applyBorder="1" applyProtection="1">
      <protection hidden="1"/>
    </xf>
    <xf numFmtId="0" fontId="0" fillId="6" borderId="12" xfId="0" applyFill="1" applyBorder="1" applyProtection="1">
      <protection hidden="1"/>
    </xf>
    <xf numFmtId="1" fontId="0" fillId="6" borderId="12" xfId="0" applyNumberFormat="1" applyFill="1" applyBorder="1" applyProtection="1">
      <protection hidden="1"/>
    </xf>
    <xf numFmtId="1" fontId="0" fillId="6" borderId="0" xfId="2" applyNumberFormat="1" applyFont="1" applyFill="1" applyAlignment="1" applyProtection="1">
      <alignment horizontal="center"/>
      <protection hidden="1"/>
    </xf>
    <xf numFmtId="3" fontId="19" fillId="10" borderId="1" xfId="2" applyNumberFormat="1" applyFont="1" applyFill="1" applyBorder="1" applyAlignment="1" applyProtection="1">
      <alignment horizontal="center" vertical="center"/>
      <protection hidden="1"/>
    </xf>
    <xf numFmtId="0" fontId="28" fillId="2" borderId="0" xfId="3" applyFont="1" applyFill="1" applyAlignment="1" applyProtection="1">
      <protection hidden="1"/>
    </xf>
    <xf numFmtId="0" fontId="28" fillId="5" borderId="0" xfId="3" applyFont="1" applyFill="1" applyProtection="1">
      <protection hidden="1"/>
    </xf>
    <xf numFmtId="0" fontId="30" fillId="5" borderId="0" xfId="3" applyFont="1" applyFill="1" applyProtection="1">
      <protection hidden="1"/>
    </xf>
    <xf numFmtId="0" fontId="52" fillId="2" borderId="0" xfId="4" applyFont="1" applyFill="1" applyAlignment="1"/>
    <xf numFmtId="0" fontId="52" fillId="2" borderId="0" xfId="4" applyFont="1" applyFill="1" applyAlignment="1">
      <alignment horizontal="center"/>
    </xf>
    <xf numFmtId="0" fontId="32" fillId="2" borderId="0" xfId="4" applyFont="1" applyFill="1" applyAlignment="1" applyProtection="1">
      <alignment vertical="top" wrapText="1"/>
      <protection hidden="1"/>
    </xf>
    <xf numFmtId="0" fontId="30" fillId="2" borderId="0" xfId="3" applyFont="1" applyFill="1" applyAlignment="1" applyProtection="1">
      <protection hidden="1"/>
    </xf>
    <xf numFmtId="0" fontId="52" fillId="2" borderId="0" xfId="4" applyFont="1" applyFill="1" applyBorder="1" applyAlignment="1"/>
    <xf numFmtId="0" fontId="4" fillId="2" borderId="0" xfId="4" applyFill="1" applyAlignment="1"/>
    <xf numFmtId="0" fontId="0" fillId="4" borderId="0" xfId="0" applyFill="1" applyProtection="1">
      <protection hidden="1"/>
    </xf>
    <xf numFmtId="0" fontId="48" fillId="9" borderId="0" xfId="3" applyFont="1" applyFill="1" applyAlignment="1" applyProtection="1">
      <alignment vertical="top" wrapText="1"/>
      <protection hidden="1"/>
    </xf>
    <xf numFmtId="0" fontId="6" fillId="6" borderId="0" xfId="0" applyFont="1" applyFill="1" applyProtection="1">
      <protection hidden="1"/>
    </xf>
    <xf numFmtId="0" fontId="48" fillId="5" borderId="0" xfId="3" applyFont="1" applyFill="1" applyAlignment="1" applyProtection="1">
      <alignment vertical="top" wrapText="1"/>
      <protection hidden="1"/>
    </xf>
    <xf numFmtId="0" fontId="57" fillId="5" borderId="0" xfId="3" applyFont="1" applyFill="1" applyBorder="1" applyAlignment="1" applyProtection="1">
      <alignment horizontal="center" vertical="center"/>
      <protection hidden="1"/>
    </xf>
    <xf numFmtId="0" fontId="56" fillId="5" borderId="0" xfId="3" applyFont="1" applyFill="1" applyBorder="1" applyAlignment="1" applyProtection="1">
      <alignment horizontal="left" vertical="center"/>
      <protection hidden="1"/>
    </xf>
    <xf numFmtId="0" fontId="58" fillId="5" borderId="0" xfId="0" applyFont="1" applyFill="1" applyProtection="1">
      <protection hidden="1"/>
    </xf>
    <xf numFmtId="0" fontId="49" fillId="5" borderId="0" xfId="0" applyFont="1" applyFill="1" applyProtection="1">
      <protection hidden="1"/>
    </xf>
    <xf numFmtId="0" fontId="0" fillId="5" borderId="0" xfId="0" applyFont="1" applyFill="1" applyProtection="1">
      <protection hidden="1"/>
    </xf>
    <xf numFmtId="0" fontId="48" fillId="5" borderId="0" xfId="3" applyFont="1" applyFill="1" applyBorder="1" applyAlignment="1" applyProtection="1">
      <alignment vertical="center"/>
      <protection hidden="1"/>
    </xf>
    <xf numFmtId="0" fontId="59" fillId="5" borderId="0" xfId="3" applyFont="1" applyFill="1" applyAlignment="1" applyProtection="1">
      <alignment vertical="center"/>
      <protection hidden="1"/>
    </xf>
    <xf numFmtId="0" fontId="1" fillId="5" borderId="0" xfId="3" applyFont="1" applyFill="1" applyAlignment="1" applyProtection="1">
      <alignment vertical="center"/>
      <protection hidden="1"/>
    </xf>
    <xf numFmtId="0" fontId="49" fillId="5" borderId="0" xfId="3" applyFont="1" applyFill="1" applyBorder="1" applyAlignment="1" applyProtection="1">
      <alignment vertical="center"/>
      <protection hidden="1"/>
    </xf>
    <xf numFmtId="0" fontId="58" fillId="5" borderId="0" xfId="3" applyFont="1" applyFill="1" applyBorder="1" applyAlignment="1" applyProtection="1">
      <alignment vertical="center"/>
      <protection hidden="1"/>
    </xf>
    <xf numFmtId="0" fontId="0" fillId="6" borderId="0" xfId="0" applyFill="1" applyAlignment="1" applyProtection="1">
      <alignment wrapText="1"/>
      <protection hidden="1"/>
    </xf>
    <xf numFmtId="0" fontId="25" fillId="5" borderId="0" xfId="3" applyFont="1" applyFill="1" applyBorder="1" applyAlignment="1" applyProtection="1">
      <alignment horizontal="left" vertical="center"/>
      <protection hidden="1"/>
    </xf>
    <xf numFmtId="2" fontId="19" fillId="5" borderId="0" xfId="2" applyNumberFormat="1" applyFont="1" applyFill="1" applyBorder="1" applyAlignment="1" applyProtection="1">
      <alignment horizontal="center" vertical="center"/>
      <protection hidden="1"/>
    </xf>
    <xf numFmtId="0" fontId="19" fillId="5" borderId="0" xfId="3" applyFont="1" applyFill="1" applyBorder="1" applyAlignment="1" applyProtection="1">
      <alignment horizontal="center" vertical="center"/>
      <protection hidden="1"/>
    </xf>
    <xf numFmtId="0" fontId="12" fillId="5" borderId="14" xfId="3" applyFont="1" applyFill="1" applyBorder="1" applyAlignment="1" applyProtection="1">
      <alignment horizontal="center" vertical="center"/>
      <protection hidden="1"/>
    </xf>
    <xf numFmtId="0" fontId="12" fillId="2" borderId="0" xfId="3" applyFont="1" applyFill="1" applyAlignment="1" applyProtection="1">
      <alignment vertical="center"/>
      <protection hidden="1"/>
    </xf>
    <xf numFmtId="0" fontId="13" fillId="2" borderId="0" xfId="3" applyFont="1" applyFill="1" applyAlignment="1" applyProtection="1">
      <alignment vertical="center"/>
      <protection hidden="1"/>
    </xf>
    <xf numFmtId="0" fontId="0" fillId="2" borderId="0" xfId="0" applyFill="1" applyAlignment="1" applyProtection="1">
      <alignment vertical="center"/>
      <protection hidden="1"/>
    </xf>
    <xf numFmtId="0" fontId="0" fillId="6" borderId="0" xfId="0" applyFill="1" applyAlignment="1" applyProtection="1">
      <alignment vertical="center"/>
      <protection hidden="1"/>
    </xf>
    <xf numFmtId="0" fontId="61" fillId="2" borderId="0" xfId="3" applyFont="1" applyFill="1" applyAlignment="1" applyProtection="1">
      <alignment vertical="center"/>
      <protection hidden="1"/>
    </xf>
    <xf numFmtId="0" fontId="6" fillId="2" borderId="0" xfId="3" applyFont="1" applyFill="1" applyProtection="1">
      <protection locked="0" hidden="1"/>
    </xf>
    <xf numFmtId="0" fontId="6" fillId="6" borderId="0" xfId="0" applyFont="1" applyFill="1" applyAlignment="1" applyProtection="1">
      <alignment wrapText="1"/>
      <protection hidden="1"/>
    </xf>
    <xf numFmtId="0" fontId="6" fillId="2" borderId="0" xfId="3" applyFont="1" applyFill="1" applyAlignment="1" applyProtection="1">
      <protection hidden="1"/>
    </xf>
    <xf numFmtId="0" fontId="6" fillId="11" borderId="0" xfId="3" applyFont="1" applyFill="1" applyAlignment="1" applyProtection="1">
      <protection hidden="1"/>
    </xf>
    <xf numFmtId="0" fontId="36" fillId="5" borderId="10" xfId="3" applyFont="1" applyFill="1" applyBorder="1" applyAlignment="1" applyProtection="1">
      <alignment horizontal="center" vertical="center"/>
      <protection hidden="1"/>
    </xf>
    <xf numFmtId="0" fontId="9" fillId="2" borderId="0" xfId="3" applyFont="1" applyFill="1" applyAlignment="1" applyProtection="1">
      <alignment horizontal="left" vertical="center"/>
      <protection hidden="1"/>
    </xf>
    <xf numFmtId="0" fontId="36" fillId="5" borderId="0" xfId="3" applyFont="1" applyFill="1" applyAlignment="1" applyProtection="1">
      <alignment horizontal="left" vertical="center"/>
      <protection hidden="1"/>
    </xf>
    <xf numFmtId="0" fontId="9" fillId="2" borderId="0" xfId="3" applyFont="1" applyFill="1" applyAlignment="1" applyProtection="1">
      <alignment horizontal="left" vertical="center"/>
      <protection hidden="1"/>
    </xf>
    <xf numFmtId="0" fontId="25" fillId="5" borderId="3" xfId="3" applyFont="1" applyFill="1" applyBorder="1" applyAlignment="1" applyProtection="1">
      <alignment horizontal="left" vertical="center"/>
      <protection hidden="1"/>
    </xf>
    <xf numFmtId="0" fontId="25" fillId="5" borderId="4" xfId="3" applyFont="1" applyFill="1" applyBorder="1" applyAlignment="1" applyProtection="1">
      <alignment horizontal="left" vertical="center"/>
      <protection hidden="1"/>
    </xf>
    <xf numFmtId="0" fontId="0" fillId="5" borderId="13" xfId="0" applyFill="1" applyBorder="1" applyAlignment="1" applyProtection="1">
      <alignment horizontal="center"/>
      <protection hidden="1"/>
    </xf>
    <xf numFmtId="0" fontId="36" fillId="5" borderId="0" xfId="3" applyFont="1" applyFill="1" applyBorder="1" applyAlignment="1" applyProtection="1">
      <alignment horizontal="center" vertical="center"/>
      <protection hidden="1"/>
    </xf>
    <xf numFmtId="0" fontId="3" fillId="2" borderId="0" xfId="3" applyFont="1" applyFill="1" applyAlignment="1" applyProtection="1">
      <alignment vertical="center"/>
      <protection hidden="1"/>
    </xf>
    <xf numFmtId="0" fontId="3" fillId="2" borderId="0" xfId="3" applyFont="1" applyFill="1" applyAlignment="1" applyProtection="1">
      <protection hidden="1"/>
    </xf>
    <xf numFmtId="0" fontId="35" fillId="5" borderId="0" xfId="3" applyFont="1" applyFill="1" applyAlignment="1" applyProtection="1">
      <alignment horizontal="left" vertical="center"/>
      <protection hidden="1"/>
    </xf>
    <xf numFmtId="0" fontId="9" fillId="2" borderId="0" xfId="3" applyFont="1" applyFill="1" applyAlignment="1" applyProtection="1">
      <alignment horizontal="left" vertical="center"/>
      <protection hidden="1"/>
    </xf>
    <xf numFmtId="0" fontId="25" fillId="2" borderId="0" xfId="3" applyFont="1" applyFill="1" applyAlignment="1" applyProtection="1">
      <alignment vertical="center"/>
      <protection hidden="1"/>
    </xf>
    <xf numFmtId="0" fontId="36" fillId="2" borderId="0" xfId="3" applyFont="1" applyFill="1" applyProtection="1">
      <protection hidden="1"/>
    </xf>
    <xf numFmtId="0" fontId="6" fillId="2" borderId="0" xfId="3" applyFont="1" applyFill="1" applyAlignment="1" applyProtection="1">
      <alignment horizontal="left" vertical="center" wrapText="1"/>
      <protection hidden="1"/>
    </xf>
    <xf numFmtId="2" fontId="17" fillId="5" borderId="0" xfId="3" applyNumberFormat="1" applyFont="1" applyFill="1" applyAlignment="1" applyProtection="1">
      <alignment horizontal="center" vertical="center"/>
      <protection hidden="1"/>
    </xf>
    <xf numFmtId="2" fontId="26" fillId="5" borderId="0" xfId="0" applyNumberFormat="1" applyFont="1" applyFill="1" applyAlignment="1" applyProtection="1">
      <alignment horizontal="left" vertical="center"/>
      <protection hidden="1"/>
    </xf>
    <xf numFmtId="2" fontId="19" fillId="5" borderId="4" xfId="3" applyNumberFormat="1" applyFont="1" applyFill="1" applyBorder="1" applyAlignment="1" applyProtection="1">
      <alignment horizontal="center" vertical="center"/>
      <protection hidden="1"/>
    </xf>
    <xf numFmtId="0" fontId="19" fillId="5" borderId="5" xfId="3" applyFont="1" applyFill="1" applyBorder="1" applyAlignment="1" applyProtection="1">
      <alignment horizontal="center" vertical="center"/>
      <protection hidden="1"/>
    </xf>
    <xf numFmtId="0" fontId="11" fillId="2" borderId="0" xfId="0" applyFont="1" applyFill="1" applyAlignment="1" applyProtection="1">
      <alignment horizontal="right" wrapText="1"/>
      <protection hidden="1"/>
    </xf>
    <xf numFmtId="0" fontId="4" fillId="6" borderId="0" xfId="4" applyFill="1" applyProtection="1">
      <protection hidden="1"/>
    </xf>
    <xf numFmtId="0" fontId="48" fillId="2" borderId="0" xfId="3" applyFont="1" applyFill="1" applyAlignment="1" applyProtection="1">
      <alignment vertical="top" wrapText="1"/>
      <protection hidden="1"/>
    </xf>
    <xf numFmtId="0" fontId="48" fillId="2" borderId="0" xfId="3" applyFont="1" applyFill="1" applyAlignment="1" applyProtection="1">
      <alignment horizontal="left" vertical="top" wrapText="1"/>
      <protection hidden="1"/>
    </xf>
    <xf numFmtId="0" fontId="0" fillId="9" borderId="0" xfId="0" applyFill="1" applyProtection="1">
      <protection hidden="1"/>
    </xf>
    <xf numFmtId="0" fontId="0" fillId="3" borderId="0" xfId="0" applyFill="1" applyProtection="1">
      <protection hidden="1"/>
    </xf>
    <xf numFmtId="0" fontId="0" fillId="2" borderId="0" xfId="0" applyFill="1" applyAlignment="1" applyProtection="1">
      <alignment horizontal="left" vertical="top" wrapText="1"/>
      <protection hidden="1"/>
    </xf>
    <xf numFmtId="0" fontId="59" fillId="2" borderId="0" xfId="0" applyFont="1" applyFill="1" applyBorder="1" applyAlignment="1" applyProtection="1">
      <alignment horizontal="left" vertical="center"/>
      <protection hidden="1"/>
    </xf>
    <xf numFmtId="0" fontId="58" fillId="2" borderId="0" xfId="0" applyFont="1" applyFill="1" applyBorder="1" applyAlignment="1" applyProtection="1">
      <alignment horizontal="left" vertical="center"/>
      <protection hidden="1"/>
    </xf>
    <xf numFmtId="2" fontId="17" fillId="5" borderId="0" xfId="2" applyNumberFormat="1" applyFont="1" applyFill="1" applyAlignment="1" applyProtection="1">
      <alignment horizontal="center" vertical="center"/>
      <protection hidden="1"/>
    </xf>
    <xf numFmtId="2" fontId="26" fillId="5" borderId="0" xfId="2" applyNumberFormat="1" applyFont="1" applyFill="1" applyAlignment="1" applyProtection="1">
      <alignment horizontal="center" vertical="center"/>
      <protection hidden="1"/>
    </xf>
    <xf numFmtId="0" fontId="19" fillId="5" borderId="5" xfId="0" applyFont="1" applyFill="1" applyBorder="1" applyAlignment="1" applyProtection="1">
      <alignment horizontal="center" vertical="center"/>
      <protection hidden="1"/>
    </xf>
    <xf numFmtId="0" fontId="17" fillId="5" borderId="13" xfId="0" applyFont="1" applyFill="1" applyBorder="1" applyAlignment="1" applyProtection="1">
      <alignment horizontal="center" vertical="center"/>
      <protection hidden="1"/>
    </xf>
    <xf numFmtId="0" fontId="28" fillId="2" borderId="0" xfId="3" applyFont="1" applyFill="1" applyAlignment="1" applyProtection="1">
      <alignment horizontal="center"/>
      <protection hidden="1"/>
    </xf>
    <xf numFmtId="0" fontId="48" fillId="5" borderId="0" xfId="3" applyFont="1" applyFill="1" applyAlignment="1" applyProtection="1">
      <alignment horizontal="left" vertical="top" wrapText="1"/>
      <protection hidden="1"/>
    </xf>
    <xf numFmtId="0" fontId="35" fillId="2" borderId="0" xfId="3" applyFont="1" applyFill="1" applyBorder="1" applyAlignment="1" applyProtection="1">
      <alignment horizontal="left" vertical="center"/>
      <protection hidden="1"/>
    </xf>
    <xf numFmtId="0" fontId="32" fillId="5" borderId="0" xfId="0" applyFont="1" applyFill="1" applyProtection="1">
      <protection hidden="1"/>
    </xf>
    <xf numFmtId="0" fontId="50" fillId="5" borderId="0" xfId="0" applyFont="1" applyFill="1" applyProtection="1">
      <protection hidden="1"/>
    </xf>
    <xf numFmtId="0" fontId="48" fillId="6" borderId="0" xfId="0" applyFont="1" applyFill="1" applyAlignment="1" applyProtection="1">
      <alignment wrapText="1"/>
      <protection hidden="1"/>
    </xf>
    <xf numFmtId="0" fontId="25" fillId="2" borderId="0" xfId="0" applyFont="1" applyFill="1" applyAlignment="1" applyProtection="1">
      <alignment horizontal="left" vertical="center"/>
      <protection hidden="1"/>
    </xf>
    <xf numFmtId="0" fontId="19" fillId="2" borderId="0" xfId="0" applyFont="1" applyFill="1" applyAlignment="1" applyProtection="1">
      <alignment horizontal="center" vertical="center"/>
      <protection hidden="1"/>
    </xf>
    <xf numFmtId="0" fontId="4" fillId="2" borderId="0" xfId="4" applyFill="1" applyAlignment="1">
      <alignment horizontal="center"/>
    </xf>
    <xf numFmtId="0" fontId="32" fillId="2" borderId="0" xfId="4" applyFont="1" applyFill="1" applyAlignment="1" applyProtection="1">
      <alignment horizontal="left" vertical="top" wrapText="1"/>
      <protection hidden="1"/>
    </xf>
    <xf numFmtId="0" fontId="32" fillId="2" borderId="0" xfId="3" applyFont="1" applyFill="1" applyAlignment="1" applyProtection="1">
      <alignment horizontal="left" vertical="top" wrapText="1"/>
      <protection hidden="1"/>
    </xf>
    <xf numFmtId="0" fontId="48" fillId="5" borderId="0" xfId="4" applyFont="1" applyFill="1" applyAlignment="1" applyProtection="1">
      <alignment horizontal="left" vertical="top" wrapText="1"/>
      <protection hidden="1"/>
    </xf>
    <xf numFmtId="0" fontId="48" fillId="5" borderId="1" xfId="3" applyFont="1" applyFill="1" applyBorder="1" applyAlignment="1" applyProtection="1">
      <alignment horizontal="left" vertical="center"/>
      <protection hidden="1"/>
    </xf>
    <xf numFmtId="0" fontId="48" fillId="5" borderId="8" xfId="3" applyFont="1" applyFill="1" applyBorder="1" applyAlignment="1" applyProtection="1">
      <alignment horizontal="left" vertical="center"/>
      <protection hidden="1"/>
    </xf>
    <xf numFmtId="0" fontId="48" fillId="5" borderId="12" xfId="3" applyFont="1" applyFill="1" applyBorder="1" applyAlignment="1" applyProtection="1">
      <alignment horizontal="left" vertical="center"/>
      <protection hidden="1"/>
    </xf>
    <xf numFmtId="0" fontId="48" fillId="5" borderId="9" xfId="3" applyFont="1" applyFill="1" applyBorder="1" applyAlignment="1" applyProtection="1">
      <alignment horizontal="left" vertical="center"/>
      <protection hidden="1"/>
    </xf>
    <xf numFmtId="0" fontId="32" fillId="5" borderId="0" xfId="4" applyFont="1" applyFill="1" applyAlignment="1" applyProtection="1">
      <alignment vertical="center" wrapText="1"/>
      <protection hidden="1"/>
    </xf>
    <xf numFmtId="0" fontId="48" fillId="2" borderId="0" xfId="4" applyFont="1" applyFill="1" applyAlignment="1" applyProtection="1">
      <alignment horizontal="left" vertical="top" wrapText="1"/>
      <protection hidden="1"/>
    </xf>
    <xf numFmtId="0" fontId="0" fillId="5" borderId="0" xfId="3" applyFont="1" applyFill="1" applyAlignment="1" applyProtection="1">
      <alignment horizontal="left" vertical="top" wrapText="1"/>
      <protection hidden="1"/>
    </xf>
    <xf numFmtId="0" fontId="6" fillId="2" borderId="0" xfId="3" applyFont="1" applyFill="1" applyAlignment="1" applyProtection="1">
      <alignment vertical="top"/>
      <protection hidden="1"/>
    </xf>
    <xf numFmtId="0" fontId="28" fillId="2" borderId="0" xfId="3" applyFont="1" applyFill="1" applyAlignment="1" applyProtection="1">
      <alignment horizontal="center"/>
      <protection hidden="1"/>
    </xf>
    <xf numFmtId="0" fontId="48" fillId="6" borderId="0" xfId="0" applyFont="1" applyFill="1" applyAlignment="1" applyProtection="1">
      <alignment horizontal="left" wrapText="1"/>
      <protection hidden="1"/>
    </xf>
    <xf numFmtId="0" fontId="53" fillId="2" borderId="0" xfId="3" applyFont="1" applyFill="1" applyAlignment="1" applyProtection="1">
      <alignment horizontal="center" vertical="top"/>
      <protection hidden="1"/>
    </xf>
    <xf numFmtId="0" fontId="1" fillId="5" borderId="0" xfId="3" applyFont="1" applyFill="1" applyAlignment="1" applyProtection="1">
      <alignment horizontal="left" vertical="top" wrapText="1"/>
      <protection hidden="1"/>
    </xf>
    <xf numFmtId="0" fontId="1" fillId="2" borderId="0" xfId="3" applyFont="1" applyFill="1" applyAlignment="1" applyProtection="1">
      <alignment vertical="top"/>
      <protection hidden="1"/>
    </xf>
    <xf numFmtId="0" fontId="1" fillId="2" borderId="0" xfId="3" applyFont="1" applyFill="1" applyAlignment="1" applyProtection="1">
      <alignment horizontal="center" vertical="top"/>
      <protection hidden="1"/>
    </xf>
    <xf numFmtId="0" fontId="59" fillId="5" borderId="0" xfId="3" applyFont="1" applyFill="1" applyAlignment="1" applyProtection="1">
      <alignment vertical="top"/>
      <protection hidden="1"/>
    </xf>
    <xf numFmtId="0" fontId="1" fillId="5" borderId="0" xfId="3" applyFont="1" applyFill="1" applyAlignment="1" applyProtection="1">
      <alignment vertical="top"/>
      <protection hidden="1"/>
    </xf>
    <xf numFmtId="0" fontId="1" fillId="5" borderId="0" xfId="3" applyFont="1" applyFill="1" applyAlignment="1" applyProtection="1">
      <alignment vertical="top" wrapText="1"/>
      <protection hidden="1"/>
    </xf>
    <xf numFmtId="0" fontId="1" fillId="2" borderId="0" xfId="3" applyFont="1" applyFill="1" applyAlignment="1" applyProtection="1">
      <alignment vertical="top" wrapText="1"/>
      <protection hidden="1"/>
    </xf>
    <xf numFmtId="0" fontId="1" fillId="2" borderId="0" xfId="3" applyFont="1" applyFill="1" applyAlignment="1" applyProtection="1">
      <alignment horizontal="left" vertical="top" wrapText="1"/>
      <protection hidden="1"/>
    </xf>
    <xf numFmtId="0" fontId="49" fillId="2" borderId="0" xfId="0" applyFont="1" applyFill="1" applyProtection="1">
      <protection hidden="1"/>
    </xf>
    <xf numFmtId="0" fontId="0" fillId="2" borderId="0" xfId="0" applyFont="1" applyFill="1" applyProtection="1">
      <protection hidden="1"/>
    </xf>
    <xf numFmtId="0" fontId="49" fillId="2" borderId="0" xfId="0" applyFont="1" applyFill="1" applyAlignment="1" applyProtection="1">
      <protection hidden="1"/>
    </xf>
    <xf numFmtId="0" fontId="0" fillId="6" borderId="0" xfId="0" applyFill="1" applyAlignment="1" applyProtection="1">
      <alignment horizontal="right" indent="1"/>
      <protection hidden="1"/>
    </xf>
    <xf numFmtId="0" fontId="0" fillId="5" borderId="0" xfId="0" applyFill="1" applyBorder="1" applyProtection="1">
      <protection hidden="1"/>
    </xf>
    <xf numFmtId="0" fontId="0" fillId="2" borderId="0" xfId="0" applyFill="1" applyBorder="1" applyProtection="1">
      <protection hidden="1"/>
    </xf>
    <xf numFmtId="0" fontId="65" fillId="6" borderId="19" xfId="0" applyFont="1" applyFill="1" applyBorder="1" applyAlignment="1">
      <alignment horizontal="center"/>
    </xf>
    <xf numFmtId="0" fontId="65" fillId="6" borderId="20" xfId="0" applyFont="1" applyFill="1" applyBorder="1" applyAlignment="1">
      <alignment horizontal="center" wrapText="1"/>
    </xf>
    <xf numFmtId="0" fontId="66" fillId="14" borderId="21" xfId="0" applyFont="1" applyFill="1" applyBorder="1" applyAlignment="1">
      <alignment vertical="center"/>
    </xf>
    <xf numFmtId="0" fontId="67" fillId="0" borderId="21" xfId="0" applyFont="1" applyBorder="1"/>
    <xf numFmtId="0" fontId="66" fillId="0" borderId="21" xfId="0" applyFont="1" applyBorder="1" applyAlignment="1">
      <alignment vertical="center"/>
    </xf>
    <xf numFmtId="0" fontId="0" fillId="14" borderId="21" xfId="0" applyFont="1" applyFill="1" applyBorder="1"/>
    <xf numFmtId="0" fontId="66" fillId="0" borderId="21" xfId="0" applyFont="1" applyBorder="1"/>
    <xf numFmtId="0" fontId="66" fillId="14" borderId="21" xfId="0" applyFont="1" applyFill="1" applyBorder="1"/>
    <xf numFmtId="0" fontId="66" fillId="14" borderId="22" xfId="0" applyFont="1" applyFill="1" applyBorder="1"/>
    <xf numFmtId="0" fontId="0" fillId="6" borderId="0" xfId="0" applyFill="1"/>
    <xf numFmtId="0" fontId="0" fillId="14" borderId="23" xfId="0" applyFont="1" applyFill="1" applyBorder="1"/>
    <xf numFmtId="0" fontId="0" fillId="0" borderId="23" xfId="0" applyFont="1" applyBorder="1"/>
    <xf numFmtId="0" fontId="0" fillId="14" borderId="24" xfId="0" applyFont="1" applyFill="1" applyBorder="1"/>
    <xf numFmtId="0" fontId="0" fillId="6" borderId="0" xfId="0" applyFill="1" applyAlignment="1" applyProtection="1">
      <alignment horizontal="right"/>
      <protection hidden="1"/>
    </xf>
    <xf numFmtId="2" fontId="0" fillId="6" borderId="0" xfId="0" applyNumberFormat="1" applyFill="1" applyAlignment="1" applyProtection="1">
      <alignment horizontal="right"/>
      <protection hidden="1"/>
    </xf>
    <xf numFmtId="0" fontId="39" fillId="2" borderId="0" xfId="0" applyFont="1" applyFill="1"/>
    <xf numFmtId="0" fontId="39" fillId="2" borderId="0" xfId="3" applyFont="1" applyFill="1" applyProtection="1">
      <protection hidden="1"/>
    </xf>
    <xf numFmtId="0" fontId="39" fillId="2" borderId="0" xfId="3" applyFont="1" applyFill="1" applyAlignment="1" applyProtection="1">
      <alignment horizontal="left" vertical="top"/>
      <protection hidden="1"/>
    </xf>
    <xf numFmtId="2" fontId="49" fillId="6" borderId="0" xfId="0" applyNumberFormat="1" applyFont="1" applyFill="1" applyProtection="1">
      <protection hidden="1"/>
    </xf>
    <xf numFmtId="0" fontId="48" fillId="6" borderId="0" xfId="3" applyFont="1" applyFill="1" applyAlignment="1" applyProtection="1">
      <alignment vertical="top" wrapText="1"/>
      <protection hidden="1"/>
    </xf>
    <xf numFmtId="0" fontId="50" fillId="9" borderId="0" xfId="3" applyFont="1" applyFill="1" applyAlignment="1" applyProtection="1">
      <alignment vertical="center"/>
      <protection hidden="1"/>
    </xf>
    <xf numFmtId="0" fontId="48" fillId="5" borderId="0" xfId="0" applyFont="1" applyFill="1" applyAlignment="1" applyProtection="1">
      <alignment horizontal="left" vertical="top" wrapText="1"/>
      <protection hidden="1"/>
    </xf>
    <xf numFmtId="0" fontId="48" fillId="5" borderId="0" xfId="3" applyFont="1" applyFill="1" applyAlignment="1" applyProtection="1">
      <alignment vertical="top"/>
      <protection hidden="1"/>
    </xf>
    <xf numFmtId="0" fontId="58" fillId="5" borderId="0" xfId="0" applyFont="1" applyFill="1" applyBorder="1" applyAlignment="1" applyProtection="1">
      <alignment vertical="center"/>
      <protection hidden="1"/>
    </xf>
    <xf numFmtId="0" fontId="59" fillId="5" borderId="0" xfId="0" applyFont="1" applyFill="1" applyBorder="1" applyAlignment="1" applyProtection="1">
      <alignment vertical="center"/>
      <protection hidden="1"/>
    </xf>
    <xf numFmtId="0" fontId="58" fillId="5" borderId="0" xfId="0" applyFont="1" applyFill="1" applyBorder="1" applyProtection="1">
      <protection hidden="1"/>
    </xf>
    <xf numFmtId="0" fontId="15" fillId="5" borderId="0" xfId="3" applyFont="1" applyFill="1" applyBorder="1" applyProtection="1">
      <protection hidden="1"/>
    </xf>
    <xf numFmtId="0" fontId="0" fillId="5" borderId="0" xfId="0" applyFill="1" applyAlignment="1" applyProtection="1">
      <alignment vertical="top" wrapText="1"/>
      <protection hidden="1"/>
    </xf>
    <xf numFmtId="0" fontId="6" fillId="3" borderId="1" xfId="3" applyFont="1" applyFill="1" applyBorder="1" applyAlignment="1" applyProtection="1">
      <alignment horizontal="center" vertical="center"/>
      <protection locked="0"/>
    </xf>
    <xf numFmtId="0" fontId="36" fillId="3" borderId="1" xfId="0" applyFont="1" applyFill="1" applyBorder="1" applyAlignment="1" applyProtection="1">
      <alignment horizontal="center" vertical="center"/>
      <protection locked="0"/>
    </xf>
    <xf numFmtId="4" fontId="17" fillId="3" borderId="1" xfId="2" applyNumberFormat="1" applyFont="1" applyFill="1" applyBorder="1" applyAlignment="1" applyProtection="1">
      <alignment horizontal="center" vertical="center"/>
      <protection locked="0"/>
    </xf>
    <xf numFmtId="3" fontId="17" fillId="3" borderId="1" xfId="2" applyNumberFormat="1" applyFont="1" applyFill="1" applyBorder="1" applyAlignment="1" applyProtection="1">
      <alignment horizontal="center" vertical="center"/>
      <protection locked="0"/>
    </xf>
    <xf numFmtId="3" fontId="17" fillId="3" borderId="8" xfId="2" applyNumberFormat="1" applyFont="1" applyFill="1" applyBorder="1" applyAlignment="1" applyProtection="1">
      <alignment horizontal="center" vertical="center"/>
      <protection locked="0"/>
    </xf>
    <xf numFmtId="0" fontId="6" fillId="3" borderId="0" xfId="3" applyFont="1" applyFill="1" applyProtection="1">
      <protection hidden="1"/>
    </xf>
    <xf numFmtId="0" fontId="52" fillId="2" borderId="0" xfId="4" applyFont="1" applyFill="1" applyAlignment="1">
      <alignment horizontal="left" vertical="center"/>
    </xf>
    <xf numFmtId="0" fontId="3" fillId="2" borderId="0" xfId="3" applyFont="1" applyFill="1" applyAlignment="1" applyProtection="1">
      <alignment horizontal="center"/>
      <protection hidden="1"/>
    </xf>
    <xf numFmtId="0" fontId="9" fillId="2" borderId="0" xfId="3" applyFont="1" applyFill="1" applyAlignment="1" applyProtection="1">
      <alignment horizontal="left" vertical="center" wrapText="1"/>
      <protection hidden="1"/>
    </xf>
    <xf numFmtId="0" fontId="6" fillId="2" borderId="0" xfId="3" applyFont="1" applyFill="1" applyBorder="1" applyAlignment="1" applyProtection="1">
      <alignment horizontal="left" vertical="center"/>
      <protection hidden="1"/>
    </xf>
    <xf numFmtId="0" fontId="6" fillId="2" borderId="0" xfId="3" applyFont="1" applyFill="1" applyBorder="1" applyAlignment="1" applyProtection="1">
      <alignment horizontal="center" vertical="center"/>
      <protection hidden="1"/>
    </xf>
    <xf numFmtId="0" fontId="6" fillId="2" borderId="0" xfId="3" quotePrefix="1" applyFont="1" applyFill="1" applyBorder="1" applyAlignment="1" applyProtection="1">
      <alignment horizontal="left" vertical="center" wrapText="1"/>
      <protection hidden="1"/>
    </xf>
    <xf numFmtId="0" fontId="9" fillId="2" borderId="0" xfId="3" applyFont="1" applyFill="1" applyBorder="1" applyAlignment="1" applyProtection="1">
      <alignment horizontal="left" vertical="center"/>
      <protection hidden="1"/>
    </xf>
    <xf numFmtId="164" fontId="6" fillId="2" borderId="0" xfId="2" applyNumberFormat="1" applyFont="1" applyFill="1" applyBorder="1" applyAlignment="1" applyProtection="1">
      <alignment horizontal="center" vertical="center"/>
      <protection hidden="1"/>
    </xf>
    <xf numFmtId="0" fontId="6" fillId="2" borderId="0" xfId="3" quotePrefix="1" applyFont="1" applyFill="1" applyBorder="1" applyAlignment="1" applyProtection="1">
      <alignment horizontal="left" wrapText="1"/>
      <protection hidden="1"/>
    </xf>
    <xf numFmtId="0" fontId="6" fillId="2" borderId="0" xfId="3" quotePrefix="1" applyFont="1" applyFill="1" applyBorder="1" applyAlignment="1" applyProtection="1">
      <alignment horizontal="left" vertical="center"/>
      <protection hidden="1"/>
    </xf>
    <xf numFmtId="0" fontId="11" fillId="2" borderId="0" xfId="0" applyFont="1" applyFill="1" applyAlignment="1" applyProtection="1">
      <alignment horizontal="right"/>
      <protection hidden="1"/>
    </xf>
    <xf numFmtId="0" fontId="0" fillId="2" borderId="0" xfId="0" applyFont="1" applyFill="1" applyAlignment="1" applyProtection="1">
      <alignment horizontal="left" vertical="center" wrapText="1"/>
      <protection hidden="1"/>
    </xf>
    <xf numFmtId="0" fontId="48" fillId="2" borderId="0" xfId="0" applyFont="1" applyFill="1" applyAlignment="1" applyProtection="1">
      <alignment horizontal="left" vertical="center" wrapText="1"/>
      <protection hidden="1"/>
    </xf>
    <xf numFmtId="0" fontId="2" fillId="2" borderId="0" xfId="0" applyFont="1" applyFill="1" applyAlignment="1" applyProtection="1">
      <alignment horizontal="left" vertical="center" wrapText="1"/>
      <protection hidden="1"/>
    </xf>
    <xf numFmtId="0" fontId="48" fillId="2" borderId="0" xfId="0" applyFont="1" applyFill="1" applyAlignment="1" applyProtection="1">
      <alignment horizontal="left" vertical="top" wrapText="1"/>
      <protection hidden="1"/>
    </xf>
    <xf numFmtId="0" fontId="0" fillId="5" borderId="0" xfId="3" applyFont="1" applyFill="1" applyAlignment="1" applyProtection="1">
      <alignment horizontal="left" vertical="top" wrapText="1"/>
      <protection hidden="1"/>
    </xf>
    <xf numFmtId="0" fontId="63" fillId="5" borderId="0" xfId="4" applyFont="1" applyFill="1" applyAlignment="1" applyProtection="1">
      <alignment horizontal="left" vertical="top"/>
      <protection hidden="1"/>
    </xf>
    <xf numFmtId="0" fontId="48" fillId="5" borderId="0" xfId="4" applyFont="1" applyFill="1" applyAlignment="1" applyProtection="1">
      <alignment horizontal="left" vertical="top" wrapText="1"/>
      <protection hidden="1"/>
    </xf>
    <xf numFmtId="0" fontId="63" fillId="5" borderId="0" xfId="4" applyFont="1" applyFill="1" applyAlignment="1" applyProtection="1">
      <alignment horizontal="left" vertical="top" wrapText="1"/>
      <protection hidden="1"/>
    </xf>
    <xf numFmtId="0" fontId="39" fillId="2" borderId="0" xfId="4" applyFont="1" applyFill="1" applyAlignment="1" applyProtection="1">
      <alignment horizontal="left" vertical="top" wrapText="1"/>
      <protection hidden="1"/>
    </xf>
    <xf numFmtId="0" fontId="48" fillId="5" borderId="1" xfId="3" applyFont="1" applyFill="1" applyBorder="1" applyAlignment="1" applyProtection="1">
      <alignment horizontal="center" vertical="center"/>
      <protection hidden="1"/>
    </xf>
    <xf numFmtId="0" fontId="4" fillId="2" borderId="0" xfId="4" applyFill="1" applyAlignment="1" applyProtection="1">
      <alignment horizontal="center" vertical="center" wrapText="1"/>
      <protection hidden="1"/>
    </xf>
    <xf numFmtId="0" fontId="4" fillId="2" borderId="0" xfId="4" applyFill="1" applyAlignment="1">
      <alignment horizontal="center"/>
    </xf>
    <xf numFmtId="0" fontId="63" fillId="5" borderId="0" xfId="4" applyFont="1" applyFill="1" applyAlignment="1" applyProtection="1">
      <alignment horizontal="left" vertical="center" wrapText="1"/>
      <protection hidden="1"/>
    </xf>
    <xf numFmtId="0" fontId="48" fillId="5" borderId="0" xfId="4" applyFont="1" applyFill="1" applyAlignment="1" applyProtection="1">
      <alignment horizontal="left" vertical="center" wrapText="1"/>
      <protection hidden="1"/>
    </xf>
    <xf numFmtId="0" fontId="52" fillId="2" borderId="0" xfId="4" applyFont="1" applyFill="1" applyAlignment="1">
      <alignment horizontal="left" vertical="center"/>
    </xf>
    <xf numFmtId="0" fontId="0" fillId="2" borderId="0" xfId="0" applyFill="1"/>
    <xf numFmtId="0" fontId="55" fillId="5" borderId="1" xfId="3" applyFont="1" applyFill="1" applyBorder="1" applyAlignment="1" applyProtection="1">
      <alignment horizontal="center" vertical="center"/>
      <protection hidden="1"/>
    </xf>
    <xf numFmtId="0" fontId="48" fillId="5" borderId="8" xfId="3" applyFont="1" applyFill="1" applyBorder="1" applyAlignment="1" applyProtection="1">
      <alignment horizontal="center" vertical="center"/>
      <protection hidden="1"/>
    </xf>
    <xf numFmtId="0" fontId="48" fillId="5" borderId="12" xfId="3" applyFont="1" applyFill="1" applyBorder="1" applyAlignment="1" applyProtection="1">
      <alignment horizontal="center" vertical="center"/>
      <protection hidden="1"/>
    </xf>
    <xf numFmtId="0" fontId="48" fillId="5" borderId="9" xfId="3" applyFont="1" applyFill="1" applyBorder="1" applyAlignment="1" applyProtection="1">
      <alignment horizontal="center" vertical="center"/>
      <protection hidden="1"/>
    </xf>
    <xf numFmtId="0" fontId="28" fillId="2" borderId="0" xfId="3" applyFont="1" applyFill="1" applyAlignment="1" applyProtection="1">
      <alignment horizontal="center"/>
      <protection hidden="1"/>
    </xf>
    <xf numFmtId="0" fontId="48" fillId="5" borderId="1" xfId="3" applyFont="1" applyFill="1" applyBorder="1" applyAlignment="1" applyProtection="1">
      <alignment horizontal="left" vertical="center" wrapText="1"/>
      <protection hidden="1"/>
    </xf>
    <xf numFmtId="0" fontId="32" fillId="5" borderId="6" xfId="3" applyFont="1" applyFill="1" applyBorder="1" applyAlignment="1" applyProtection="1">
      <alignment horizontal="left" vertical="top" wrapText="1"/>
      <protection hidden="1"/>
    </xf>
    <xf numFmtId="0" fontId="48" fillId="5" borderId="0" xfId="3" applyFont="1" applyFill="1" applyAlignment="1" applyProtection="1">
      <alignment horizontal="left" vertical="top" wrapText="1"/>
      <protection hidden="1"/>
    </xf>
    <xf numFmtId="0" fontId="48" fillId="5" borderId="1" xfId="3" applyFont="1" applyFill="1" applyBorder="1" applyAlignment="1" applyProtection="1">
      <alignment horizontal="left" vertical="center"/>
      <protection hidden="1"/>
    </xf>
    <xf numFmtId="0" fontId="48" fillId="5" borderId="8" xfId="3" applyFont="1" applyFill="1" applyBorder="1" applyAlignment="1" applyProtection="1">
      <alignment horizontal="left" vertical="center"/>
      <protection hidden="1"/>
    </xf>
    <xf numFmtId="0" fontId="48" fillId="5" borderId="12" xfId="3" applyFont="1" applyFill="1" applyBorder="1" applyAlignment="1" applyProtection="1">
      <alignment horizontal="left" vertical="center"/>
      <protection hidden="1"/>
    </xf>
    <xf numFmtId="0" fontId="48" fillId="5" borderId="9" xfId="3" applyFont="1" applyFill="1" applyBorder="1" applyAlignment="1" applyProtection="1">
      <alignment horizontal="left" vertical="center"/>
      <protection hidden="1"/>
    </xf>
    <xf numFmtId="0" fontId="39" fillId="2" borderId="0" xfId="3" applyFont="1" applyFill="1" applyAlignment="1" applyProtection="1">
      <alignment horizontal="left" vertical="top"/>
      <protection hidden="1"/>
    </xf>
    <xf numFmtId="0" fontId="1" fillId="13" borderId="1" xfId="3" applyFont="1" applyFill="1" applyBorder="1" applyAlignment="1" applyProtection="1">
      <alignment horizontal="left" vertical="top" wrapText="1"/>
      <protection hidden="1"/>
    </xf>
    <xf numFmtId="0" fontId="1" fillId="5" borderId="0" xfId="3" applyFont="1" applyFill="1" applyAlignment="1" applyProtection="1">
      <alignment horizontal="left" vertical="top" wrapText="1"/>
      <protection hidden="1"/>
    </xf>
    <xf numFmtId="0" fontId="1" fillId="12" borderId="1" xfId="3" applyFont="1" applyFill="1" applyBorder="1" applyAlignment="1" applyProtection="1">
      <alignment horizontal="left" vertical="top" wrapText="1"/>
      <protection hidden="1"/>
    </xf>
    <xf numFmtId="0" fontId="1" fillId="13" borderId="1" xfId="3" applyFont="1" applyFill="1" applyBorder="1" applyAlignment="1" applyProtection="1">
      <alignment horizontal="left" vertical="top"/>
      <protection hidden="1"/>
    </xf>
    <xf numFmtId="0" fontId="59" fillId="5" borderId="0" xfId="3" applyFont="1" applyFill="1" applyAlignment="1" applyProtection="1">
      <alignment horizontal="left" vertical="top"/>
      <protection hidden="1"/>
    </xf>
    <xf numFmtId="0" fontId="64" fillId="12" borderId="11" xfId="3" applyFont="1" applyFill="1" applyBorder="1" applyAlignment="1" applyProtection="1">
      <alignment horizontal="center" vertical="center"/>
      <protection hidden="1"/>
    </xf>
    <xf numFmtId="0" fontId="64" fillId="12" borderId="15" xfId="3" applyFont="1" applyFill="1" applyBorder="1" applyAlignment="1" applyProtection="1">
      <alignment horizontal="center" vertical="center"/>
      <protection hidden="1"/>
    </xf>
    <xf numFmtId="0" fontId="64" fillId="12" borderId="16" xfId="3" applyFont="1" applyFill="1" applyBorder="1" applyAlignment="1" applyProtection="1">
      <alignment horizontal="center" vertical="center"/>
      <protection hidden="1"/>
    </xf>
    <xf numFmtId="0" fontId="64" fillId="12" borderId="17" xfId="3" applyFont="1" applyFill="1" applyBorder="1" applyAlignment="1" applyProtection="1">
      <alignment horizontal="center" vertical="center"/>
      <protection hidden="1"/>
    </xf>
    <xf numFmtId="0" fontId="64" fillId="12" borderId="6" xfId="3" applyFont="1" applyFill="1" applyBorder="1" applyAlignment="1" applyProtection="1">
      <alignment horizontal="center" vertical="center"/>
      <protection hidden="1"/>
    </xf>
    <xf numFmtId="0" fontId="64" fillId="12" borderId="18" xfId="3" applyFont="1" applyFill="1" applyBorder="1" applyAlignment="1" applyProtection="1">
      <alignment horizontal="center" vertical="center"/>
      <protection hidden="1"/>
    </xf>
    <xf numFmtId="0" fontId="64" fillId="13" borderId="11" xfId="3" applyFont="1" applyFill="1" applyBorder="1" applyAlignment="1" applyProtection="1">
      <alignment horizontal="center" vertical="center"/>
      <protection hidden="1"/>
    </xf>
    <xf numFmtId="0" fontId="64" fillId="13" borderId="15" xfId="3" applyFont="1" applyFill="1" applyBorder="1" applyAlignment="1" applyProtection="1">
      <alignment horizontal="center" vertical="center"/>
      <protection hidden="1"/>
    </xf>
    <xf numFmtId="0" fontId="64" fillId="13" borderId="16" xfId="3" applyFont="1" applyFill="1" applyBorder="1" applyAlignment="1" applyProtection="1">
      <alignment horizontal="center" vertical="center"/>
      <protection hidden="1"/>
    </xf>
    <xf numFmtId="0" fontId="64" fillId="13" borderId="17" xfId="3" applyFont="1" applyFill="1" applyBorder="1" applyAlignment="1" applyProtection="1">
      <alignment horizontal="center" vertical="center"/>
      <protection hidden="1"/>
    </xf>
    <xf numFmtId="0" fontId="64" fillId="13" borderId="6" xfId="3" applyFont="1" applyFill="1" applyBorder="1" applyAlignment="1" applyProtection="1">
      <alignment horizontal="center" vertical="center"/>
      <protection hidden="1"/>
    </xf>
    <xf numFmtId="0" fontId="64" fillId="13" borderId="18" xfId="3" applyFont="1" applyFill="1" applyBorder="1" applyAlignment="1" applyProtection="1">
      <alignment horizontal="center" vertical="center"/>
      <protection hidden="1"/>
    </xf>
    <xf numFmtId="0" fontId="0" fillId="12" borderId="1" xfId="3" applyFont="1" applyFill="1" applyBorder="1" applyAlignment="1" applyProtection="1">
      <alignment horizontal="left" vertical="top" wrapText="1"/>
      <protection hidden="1"/>
    </xf>
    <xf numFmtId="0" fontId="0" fillId="13" borderId="1" xfId="3" applyFont="1" applyFill="1" applyBorder="1" applyAlignment="1" applyProtection="1">
      <alignment horizontal="left" vertical="top" wrapText="1"/>
      <protection hidden="1"/>
    </xf>
    <xf numFmtId="0" fontId="58" fillId="5" borderId="0" xfId="0" applyFont="1" applyFill="1" applyBorder="1" applyAlignment="1" applyProtection="1">
      <alignment horizontal="left" vertical="center"/>
      <protection hidden="1"/>
    </xf>
    <xf numFmtId="0" fontId="49" fillId="6" borderId="0" xfId="0" applyFont="1" applyFill="1" applyAlignment="1" applyProtection="1">
      <alignment horizontal="center"/>
      <protection hidden="1"/>
    </xf>
    <xf numFmtId="0" fontId="36" fillId="5" borderId="0" xfId="3" quotePrefix="1" applyFont="1" applyFill="1" applyAlignment="1" applyProtection="1">
      <alignment horizontal="left" vertical="center"/>
      <protection hidden="1"/>
    </xf>
    <xf numFmtId="0" fontId="36" fillId="5" borderId="2" xfId="3" quotePrefix="1" applyFont="1" applyFill="1" applyBorder="1" applyAlignment="1" applyProtection="1">
      <alignment horizontal="left" vertical="center"/>
      <protection hidden="1"/>
    </xf>
    <xf numFmtId="0" fontId="59" fillId="5" borderId="0" xfId="0" applyFont="1" applyFill="1" applyBorder="1" applyAlignment="1" applyProtection="1">
      <alignment horizontal="left" vertical="center"/>
      <protection hidden="1"/>
    </xf>
    <xf numFmtId="4" fontId="17" fillId="7" borderId="8" xfId="2" applyNumberFormat="1" applyFont="1" applyFill="1" applyBorder="1" applyAlignment="1" applyProtection="1">
      <alignment horizontal="center" vertical="center"/>
      <protection hidden="1"/>
    </xf>
    <xf numFmtId="4" fontId="17" fillId="7" borderId="9" xfId="2" applyNumberFormat="1" applyFont="1" applyFill="1" applyBorder="1" applyAlignment="1" applyProtection="1">
      <alignment horizontal="center" vertical="center"/>
      <protection hidden="1"/>
    </xf>
    <xf numFmtId="10" fontId="17" fillId="7" borderId="8" xfId="1" applyNumberFormat="1" applyFont="1" applyFill="1" applyBorder="1" applyAlignment="1" applyProtection="1">
      <alignment horizontal="center" vertical="center"/>
      <protection hidden="1"/>
    </xf>
    <xf numFmtId="10" fontId="17" fillId="7" borderId="9" xfId="1" applyNumberFormat="1" applyFont="1" applyFill="1" applyBorder="1" applyAlignment="1" applyProtection="1">
      <alignment horizontal="center" vertical="center"/>
      <protection hidden="1"/>
    </xf>
    <xf numFmtId="0" fontId="60" fillId="2" borderId="0" xfId="3" applyFont="1" applyFill="1" applyAlignment="1" applyProtection="1">
      <alignment horizontal="right" vertical="center" indent="3"/>
      <protection hidden="1"/>
    </xf>
    <xf numFmtId="0" fontId="25" fillId="5" borderId="6" xfId="3" applyFont="1" applyFill="1" applyBorder="1" applyAlignment="1" applyProtection="1">
      <alignment horizontal="center" vertical="center"/>
      <protection hidden="1"/>
    </xf>
    <xf numFmtId="0" fontId="48" fillId="5" borderId="0" xfId="0" applyFont="1" applyFill="1" applyAlignment="1" applyProtection="1">
      <alignment horizontal="left" vertical="top" wrapText="1"/>
      <protection hidden="1"/>
    </xf>
    <xf numFmtId="0" fontId="48" fillId="9" borderId="0" xfId="3" applyFont="1" applyFill="1" applyAlignment="1" applyProtection="1">
      <alignment horizontal="left" vertical="top" wrapText="1"/>
      <protection hidden="1"/>
    </xf>
    <xf numFmtId="0" fontId="9" fillId="2" borderId="0" xfId="3" applyFont="1" applyFill="1" applyAlignment="1" applyProtection="1">
      <alignment horizontal="left" vertical="center"/>
      <protection hidden="1"/>
    </xf>
    <xf numFmtId="0" fontId="17" fillId="3" borderId="0" xfId="3" quotePrefix="1" applyFont="1" applyFill="1" applyAlignment="1" applyProtection="1">
      <alignment horizontal="center" vertical="center"/>
      <protection hidden="1"/>
    </xf>
    <xf numFmtId="0" fontId="23" fillId="2" borderId="0" xfId="4" applyFont="1" applyFill="1" applyAlignment="1" applyProtection="1">
      <alignment horizontal="center" vertical="center"/>
      <protection hidden="1"/>
    </xf>
    <xf numFmtId="0" fontId="11" fillId="2" borderId="0" xfId="0" applyFont="1" applyFill="1" applyAlignment="1" applyProtection="1">
      <alignment horizontal="right" wrapText="1"/>
      <protection hidden="1"/>
    </xf>
    <xf numFmtId="0" fontId="22" fillId="2" borderId="0" xfId="4" applyFont="1" applyFill="1" applyProtection="1">
      <protection hidden="1"/>
    </xf>
    <xf numFmtId="0" fontId="36" fillId="2" borderId="0" xfId="0" applyFont="1" applyFill="1" applyAlignment="1" applyProtection="1">
      <alignment horizontal="center" vertical="center"/>
      <protection hidden="1"/>
    </xf>
    <xf numFmtId="0" fontId="58" fillId="5" borderId="0" xfId="3" applyFont="1" applyFill="1" applyBorder="1" applyAlignment="1" applyProtection="1">
      <alignment horizontal="left" vertical="center"/>
      <protection hidden="1"/>
    </xf>
    <xf numFmtId="0" fontId="17" fillId="3" borderId="0" xfId="3" applyFont="1" applyFill="1" applyAlignment="1" applyProtection="1">
      <alignment horizontal="center" vertical="center"/>
      <protection hidden="1"/>
    </xf>
    <xf numFmtId="0" fontId="0" fillId="6" borderId="0" xfId="0" applyFill="1" applyAlignment="1" applyProtection="1">
      <alignment horizontal="left" vertical="top" wrapText="1"/>
      <protection hidden="1"/>
    </xf>
    <xf numFmtId="0" fontId="48" fillId="6" borderId="0" xfId="0" applyFont="1" applyFill="1" applyAlignment="1" applyProtection="1">
      <alignment horizontal="left" wrapText="1"/>
      <protection hidden="1"/>
    </xf>
    <xf numFmtId="0" fontId="48" fillId="6" borderId="0" xfId="0" applyFont="1" applyFill="1" applyAlignment="1" applyProtection="1">
      <alignment horizontal="left" vertical="top" wrapText="1"/>
      <protection hidden="1"/>
    </xf>
    <xf numFmtId="0" fontId="49" fillId="5" borderId="0" xfId="3" applyFont="1" applyFill="1" applyBorder="1" applyAlignment="1" applyProtection="1">
      <alignment horizontal="left" vertical="center"/>
      <protection hidden="1"/>
    </xf>
    <xf numFmtId="9" fontId="44" fillId="5" borderId="0" xfId="1" applyFont="1" applyFill="1" applyBorder="1" applyAlignment="1" applyProtection="1">
      <alignment horizontal="center" vertical="center"/>
      <protection locked="0"/>
    </xf>
    <xf numFmtId="10" fontId="42" fillId="5" borderId="0" xfId="1" applyNumberFormat="1" applyFont="1" applyFill="1" applyBorder="1" applyAlignment="1" applyProtection="1">
      <alignment horizontal="center" vertical="center"/>
      <protection hidden="1"/>
    </xf>
    <xf numFmtId="9" fontId="42" fillId="6" borderId="1" xfId="3" applyNumberFormat="1" applyFont="1" applyFill="1" applyBorder="1" applyAlignment="1" applyProtection="1">
      <alignment horizontal="center" vertical="center"/>
      <protection hidden="1"/>
    </xf>
    <xf numFmtId="0" fontId="13" fillId="5" borderId="6" xfId="3" applyFont="1" applyFill="1" applyBorder="1" applyAlignment="1" applyProtection="1">
      <alignment horizontal="center" vertical="center" wrapText="1"/>
      <protection hidden="1"/>
    </xf>
    <xf numFmtId="0" fontId="42" fillId="5" borderId="0" xfId="3" applyFont="1" applyFill="1" applyAlignment="1" applyProtection="1">
      <alignment horizontal="left" vertical="center" wrapText="1"/>
      <protection hidden="1"/>
    </xf>
    <xf numFmtId="0" fontId="42" fillId="5" borderId="2" xfId="3" applyFont="1" applyFill="1" applyBorder="1" applyAlignment="1" applyProtection="1">
      <alignment horizontal="left" vertical="center" wrapText="1"/>
      <protection hidden="1"/>
    </xf>
    <xf numFmtId="0" fontId="12" fillId="5" borderId="0" xfId="3" applyFont="1" applyFill="1" applyAlignment="1" applyProtection="1">
      <alignment horizontal="left" vertical="center"/>
      <protection hidden="1"/>
    </xf>
    <xf numFmtId="0" fontId="12" fillId="5" borderId="0" xfId="3" applyFont="1" applyFill="1" applyBorder="1" applyAlignment="1" applyProtection="1">
      <alignment horizontal="left" vertical="center"/>
      <protection hidden="1"/>
    </xf>
    <xf numFmtId="0" fontId="13" fillId="5" borderId="0" xfId="3" applyFont="1" applyFill="1" applyBorder="1" applyAlignment="1" applyProtection="1">
      <alignment horizontal="center" vertical="center" wrapText="1"/>
      <protection hidden="1"/>
    </xf>
    <xf numFmtId="0" fontId="13" fillId="5" borderId="0" xfId="3" applyFont="1" applyFill="1" applyAlignment="1" applyProtection="1">
      <alignment horizontal="left" vertical="center"/>
    </xf>
    <xf numFmtId="0" fontId="13" fillId="5" borderId="2" xfId="3" applyFont="1" applyFill="1" applyBorder="1" applyAlignment="1" applyProtection="1">
      <alignment horizontal="left" vertical="center"/>
    </xf>
    <xf numFmtId="0" fontId="13" fillId="5" borderId="0" xfId="3" applyFont="1" applyFill="1" applyAlignment="1" applyProtection="1">
      <alignment horizontal="center" vertical="center"/>
      <protection hidden="1"/>
    </xf>
    <xf numFmtId="0" fontId="13" fillId="5" borderId="0" xfId="3" applyFont="1" applyFill="1" applyAlignment="1" applyProtection="1">
      <alignment horizontal="left" vertical="center" wrapText="1"/>
      <protection hidden="1"/>
    </xf>
    <xf numFmtId="0" fontId="6" fillId="5" borderId="0" xfId="3" applyFont="1" applyFill="1" applyAlignment="1" applyProtection="1">
      <alignment horizontal="left" vertical="center"/>
      <protection hidden="1"/>
    </xf>
    <xf numFmtId="0" fontId="6" fillId="5" borderId="2" xfId="3" applyFont="1" applyFill="1" applyBorder="1" applyAlignment="1" applyProtection="1">
      <alignment horizontal="left" vertical="center"/>
      <protection hidden="1"/>
    </xf>
    <xf numFmtId="0" fontId="6" fillId="5" borderId="0" xfId="3" applyFont="1" applyFill="1" applyBorder="1" applyAlignment="1" applyProtection="1">
      <alignment horizontal="center" vertical="center"/>
      <protection locked="0"/>
    </xf>
    <xf numFmtId="0" fontId="6" fillId="5" borderId="0" xfId="3" applyFont="1" applyFill="1" applyBorder="1" applyAlignment="1" applyProtection="1">
      <alignment horizontal="center" vertical="center"/>
      <protection hidden="1"/>
    </xf>
    <xf numFmtId="0" fontId="6" fillId="3" borderId="1" xfId="3" applyFont="1" applyFill="1" applyBorder="1" applyAlignment="1" applyProtection="1">
      <alignment horizontal="center" vertical="center"/>
      <protection locked="0"/>
    </xf>
    <xf numFmtId="0" fontId="6" fillId="5" borderId="6" xfId="3" applyFont="1" applyFill="1" applyBorder="1" applyAlignment="1" applyProtection="1">
      <alignment horizontal="center" wrapText="1"/>
      <protection hidden="1"/>
    </xf>
    <xf numFmtId="0" fontId="6" fillId="5" borderId="0" xfId="3" applyFont="1" applyFill="1" applyBorder="1" applyAlignment="1" applyProtection="1">
      <alignment horizontal="center" vertical="center" wrapText="1"/>
      <protection hidden="1"/>
    </xf>
    <xf numFmtId="0" fontId="9" fillId="2" borderId="0" xfId="3" applyFont="1" applyFill="1" applyAlignment="1" applyProtection="1">
      <alignment horizontal="left"/>
      <protection hidden="1"/>
    </xf>
    <xf numFmtId="0" fontId="13" fillId="5" borderId="0" xfId="3" quotePrefix="1" applyFont="1" applyFill="1" applyBorder="1" applyAlignment="1" applyProtection="1">
      <alignment horizontal="left" vertical="center"/>
      <protection hidden="1"/>
    </xf>
    <xf numFmtId="0" fontId="16" fillId="5" borderId="4" xfId="3" applyFont="1" applyFill="1" applyBorder="1" applyAlignment="1" applyProtection="1">
      <alignment horizontal="left" vertical="center"/>
      <protection hidden="1"/>
    </xf>
    <xf numFmtId="0" fontId="6" fillId="6" borderId="0" xfId="3" applyFont="1" applyFill="1" applyBorder="1" applyAlignment="1" applyProtection="1">
      <alignment horizontal="center" vertical="center"/>
      <protection hidden="1"/>
    </xf>
  </cellXfs>
  <cellStyles count="5">
    <cellStyle name="Komma" xfId="2" builtinId="3"/>
    <cellStyle name="Link" xfId="4" builtinId="8"/>
    <cellStyle name="Normal" xfId="0" builtinId="0"/>
    <cellStyle name="Normal 2" xfId="3" xr:uid="{00000000-0005-0000-0000-000003000000}"/>
    <cellStyle name="Procent" xfId="1" builtinId="5"/>
  </cellStyles>
  <dxfs count="60">
    <dxf>
      <fill>
        <patternFill>
          <bgColor theme="9" tint="0.59996337778862885"/>
        </patternFill>
      </fill>
      <border>
        <left/>
        <right/>
        <top/>
        <bottom/>
        <vertical/>
        <horizontal/>
      </border>
    </dxf>
    <dxf>
      <font>
        <color theme="1"/>
      </font>
      <fill>
        <patternFill>
          <bgColor rgb="FFFFFF00"/>
        </patternFill>
      </fill>
      <border>
        <left style="thin">
          <color auto="1"/>
        </left>
        <right style="thin">
          <color auto="1"/>
        </right>
        <top style="thin">
          <color auto="1"/>
        </top>
        <bottom style="thin">
          <color auto="1"/>
        </bottom>
        <vertical/>
        <horizontal/>
      </border>
    </dxf>
    <dxf>
      <font>
        <color theme="9" tint="0.59996337778862885"/>
      </font>
      <fill>
        <patternFill>
          <bgColor theme="9" tint="0.59996337778862885"/>
        </patternFill>
      </fill>
      <border>
        <left/>
        <right/>
        <top/>
        <bottom/>
        <vertical/>
        <horizontal/>
      </border>
    </dxf>
    <dxf>
      <font>
        <color theme="9" tint="0.59996337778862885"/>
      </font>
      <fill>
        <patternFill>
          <bgColor theme="9" tint="0.59996337778862885"/>
        </patternFill>
      </fill>
      <border>
        <left/>
        <right/>
        <top/>
        <bottom/>
        <vertical/>
        <horizontal/>
      </border>
    </dxf>
    <dxf>
      <font>
        <color theme="9" tint="0.59996337778862885"/>
      </font>
      <fill>
        <patternFill>
          <bgColor theme="9" tint="0.59996337778862885"/>
        </patternFill>
      </fill>
      <border>
        <left/>
        <right/>
        <top/>
        <bottom/>
        <vertical/>
        <horizontal/>
      </border>
    </dxf>
    <dxf>
      <fill>
        <patternFill>
          <bgColor theme="0" tint="-0.14996795556505021"/>
        </patternFill>
      </fill>
      <border>
        <left style="thin">
          <color auto="1"/>
        </left>
        <right style="thin">
          <color auto="1"/>
        </right>
        <top style="thin">
          <color auto="1"/>
        </top>
        <bottom style="thin">
          <color auto="1"/>
        </bottom>
        <vertical/>
        <horizontal/>
      </border>
    </dxf>
    <dxf>
      <font>
        <color theme="9" tint="0.59996337778862885"/>
      </font>
      <fill>
        <patternFill>
          <bgColor theme="9" tint="0.59996337778862885"/>
        </patternFill>
      </fill>
      <border>
        <left/>
        <right/>
        <top style="thin">
          <color auto="1"/>
        </top>
        <bottom/>
        <vertical/>
        <horizontal/>
      </border>
    </dxf>
    <dxf>
      <font>
        <color theme="9" tint="0.59996337778862885"/>
      </font>
      <fill>
        <patternFill>
          <bgColor theme="9" tint="0.59996337778862885"/>
        </patternFill>
      </fill>
      <border>
        <left/>
        <right/>
        <top style="thin">
          <color auto="1"/>
        </top>
        <bottom/>
        <vertical/>
        <horizontal/>
      </border>
    </dxf>
    <dxf>
      <font>
        <color theme="9" tint="0.59996337778862885"/>
      </font>
      <fill>
        <patternFill>
          <bgColor theme="9" tint="0.59996337778862885"/>
        </patternFill>
      </fill>
      <border>
        <left/>
        <right/>
        <top/>
        <bottom/>
        <vertical/>
        <horizontal/>
      </border>
    </dxf>
    <dxf>
      <font>
        <color theme="9" tint="0.59996337778862885"/>
      </font>
      <fill>
        <patternFill>
          <bgColor theme="9" tint="0.59996337778862885"/>
        </patternFill>
      </fill>
      <border>
        <left/>
        <right/>
        <top/>
        <bottom/>
        <vertical/>
        <horizontal/>
      </border>
    </dxf>
    <dxf>
      <font>
        <b/>
        <i val="0"/>
      </font>
      <fill>
        <patternFill>
          <bgColor theme="0" tint="-0.14996795556505021"/>
        </patternFill>
      </fill>
      <border>
        <left style="thin">
          <color auto="1"/>
        </left>
        <right style="thin">
          <color auto="1"/>
        </right>
        <top style="thin">
          <color auto="1"/>
        </top>
        <bottom style="thin">
          <color auto="1"/>
        </bottom>
        <vertical/>
        <horizontal/>
      </border>
    </dxf>
    <dxf>
      <font>
        <b/>
        <i val="0"/>
      </font>
      <fill>
        <patternFill>
          <bgColor theme="9" tint="0.59996337778862885"/>
        </patternFill>
      </fill>
      <border>
        <left style="thin">
          <color auto="1"/>
        </left>
        <right style="thin">
          <color auto="1"/>
        </right>
        <top style="thin">
          <color auto="1"/>
        </top>
        <bottom style="thin">
          <color auto="1"/>
        </bottom>
        <vertical/>
        <horizontal/>
      </border>
    </dxf>
    <dxf>
      <font>
        <color theme="9" tint="0.59996337778862885"/>
      </font>
      <fill>
        <patternFill>
          <bgColor theme="9" tint="0.59996337778862885"/>
        </patternFill>
      </fill>
      <border>
        <left/>
        <right/>
        <top/>
        <bottom/>
        <vertical/>
        <horizontal/>
      </border>
    </dxf>
    <dxf>
      <fill>
        <patternFill>
          <bgColor theme="0" tint="-0.14996795556505021"/>
        </patternFill>
      </fill>
      <border>
        <left style="thin">
          <color auto="1"/>
        </left>
        <right style="thin">
          <color auto="1"/>
        </right>
        <top style="thin">
          <color auto="1"/>
        </top>
        <bottom style="thin">
          <color auto="1"/>
        </bottom>
        <vertical/>
        <horizontal/>
      </border>
    </dxf>
    <dxf>
      <font>
        <color theme="9" tint="0.59996337778862885"/>
      </font>
    </dxf>
    <dxf>
      <font>
        <b/>
        <i val="0"/>
      </font>
      <fill>
        <patternFill>
          <bgColor theme="0" tint="-0.14996795556505021"/>
        </patternFill>
      </fill>
      <border>
        <left style="thin">
          <color auto="1"/>
        </left>
        <right style="thin">
          <color auto="1"/>
        </right>
        <top style="thin">
          <color auto="1"/>
        </top>
        <bottom style="thin">
          <color auto="1"/>
        </bottom>
        <vertical/>
        <horizontal/>
      </border>
    </dxf>
    <dxf>
      <font>
        <color theme="0" tint="-0.14996795556505021"/>
      </font>
      <fill>
        <patternFill>
          <bgColor theme="9" tint="0.59996337778862885"/>
        </patternFill>
      </fill>
      <border>
        <left/>
        <right/>
        <top/>
        <bottom/>
        <vertical/>
        <horizontal/>
      </border>
    </dxf>
    <dxf>
      <font>
        <color theme="0" tint="-0.14996795556505021"/>
      </font>
      <fill>
        <patternFill>
          <bgColor theme="9" tint="0.59996337778862885"/>
        </patternFill>
      </fill>
      <border>
        <left/>
        <right/>
        <top/>
        <bottom/>
        <vertical/>
        <horizontal/>
      </border>
    </dxf>
    <dxf>
      <font>
        <color theme="9" tint="0.59996337778862885"/>
      </font>
      <fill>
        <patternFill>
          <bgColor theme="9" tint="0.59996337778862885"/>
        </patternFill>
      </fill>
      <border>
        <left/>
        <right/>
        <top/>
        <bottom/>
        <vertical/>
        <horizontal/>
      </border>
    </dxf>
    <dxf>
      <fill>
        <patternFill>
          <bgColor theme="9" tint="0.59996337778862885"/>
        </patternFill>
      </fill>
      <border>
        <left/>
        <right/>
        <top/>
        <bottom/>
        <vertical/>
        <horizontal/>
      </border>
    </dxf>
    <dxf>
      <fill>
        <patternFill>
          <bgColor theme="0" tint="-0.14996795556505021"/>
        </patternFill>
      </fill>
      <border>
        <left style="thin">
          <color auto="1"/>
        </left>
        <right style="thin">
          <color auto="1"/>
        </right>
        <top style="thin">
          <color auto="1"/>
        </top>
        <bottom style="thin">
          <color auto="1"/>
        </bottom>
        <vertical/>
        <horizontal/>
      </border>
    </dxf>
    <dxf>
      <fill>
        <patternFill>
          <bgColor theme="0" tint="-0.14996795556505021"/>
        </patternFill>
      </fill>
      <border>
        <left style="thin">
          <color auto="1"/>
        </left>
        <right style="thin">
          <color auto="1"/>
        </right>
        <top style="thin">
          <color auto="1"/>
        </top>
        <bottom style="thin">
          <color auto="1"/>
        </bottom>
        <vertical/>
        <horizontal/>
      </border>
    </dxf>
    <dxf>
      <font>
        <color theme="9" tint="0.59996337778862885"/>
      </font>
      <fill>
        <patternFill>
          <bgColor theme="9" tint="0.59996337778862885"/>
        </patternFill>
      </fill>
      <border>
        <left style="thin">
          <color auto="1"/>
        </left>
        <right/>
        <top/>
        <bottom/>
        <vertical/>
        <horizontal/>
      </border>
    </dxf>
    <dxf>
      <font>
        <color theme="9" tint="0.59996337778862885"/>
      </font>
      <fill>
        <patternFill>
          <bgColor theme="9" tint="0.59996337778862885"/>
        </patternFill>
      </fill>
      <border>
        <left style="thin">
          <color auto="1"/>
        </left>
        <right/>
        <top/>
        <bottom/>
        <vertical/>
        <horizontal/>
      </border>
    </dxf>
    <dxf>
      <fill>
        <patternFill>
          <bgColor theme="9" tint="0.59996337778862885"/>
        </patternFill>
      </fill>
      <border>
        <left/>
        <right/>
        <top/>
        <bottom/>
        <vertical/>
        <horizontal/>
      </border>
    </dxf>
    <dxf>
      <font>
        <color theme="0" tint="-0.14996795556505021"/>
      </font>
      <fill>
        <patternFill>
          <bgColor theme="0" tint="-0.14996795556505021"/>
        </patternFill>
      </fill>
      <border>
        <left style="thin">
          <color auto="1"/>
        </left>
        <right style="thin">
          <color auto="1"/>
        </right>
        <top style="thin">
          <color auto="1"/>
        </top>
        <bottom style="thin">
          <color auto="1"/>
        </bottom>
        <vertical/>
        <horizontal/>
      </border>
    </dxf>
    <dxf>
      <font>
        <color theme="9" tint="0.59996337778862885"/>
      </font>
      <fill>
        <patternFill>
          <bgColor theme="9" tint="0.59996337778862885"/>
        </patternFill>
      </fill>
      <border>
        <left style="thin">
          <color auto="1"/>
        </left>
        <right/>
        <top/>
        <bottom/>
        <vertical/>
        <horizontal/>
      </border>
    </dxf>
    <dxf>
      <fill>
        <patternFill>
          <bgColor theme="9" tint="0.59996337778862885"/>
        </patternFill>
      </fill>
      <border>
        <left style="thin">
          <color auto="1"/>
        </left>
        <right/>
        <top/>
        <bottom/>
        <vertical/>
        <horizontal/>
      </border>
    </dxf>
    <dxf>
      <fill>
        <patternFill>
          <bgColor theme="9" tint="0.59996337778862885"/>
        </patternFill>
      </fill>
      <border>
        <left/>
        <right/>
        <top/>
        <bottom/>
        <vertical/>
        <horizontal/>
      </border>
    </dxf>
    <dxf>
      <fill>
        <patternFill>
          <bgColor theme="9" tint="0.59996337778862885"/>
        </patternFill>
      </fill>
      <border>
        <left/>
        <right/>
        <top/>
        <bottom/>
        <vertical/>
        <horizontal/>
      </border>
    </dxf>
    <dxf>
      <fill>
        <patternFill>
          <bgColor theme="9" tint="0.59996337778862885"/>
        </patternFill>
      </fill>
      <border>
        <left/>
        <right style="thin">
          <color auto="1"/>
        </right>
        <top style="thin">
          <color auto="1"/>
        </top>
        <bottom style="thin">
          <color auto="1"/>
        </bottom>
        <vertical/>
        <horizontal/>
      </border>
    </dxf>
    <dxf>
      <font>
        <color auto="1"/>
      </font>
      <fill>
        <patternFill>
          <bgColor theme="0" tint="-0.14996795556505021"/>
        </patternFill>
      </fill>
      <border>
        <left style="thin">
          <color auto="1"/>
        </left>
        <right style="thin">
          <color auto="1"/>
        </right>
        <top style="thin">
          <color auto="1"/>
        </top>
        <bottom style="thin">
          <color auto="1"/>
        </bottom>
        <vertical/>
        <horizontal/>
      </border>
    </dxf>
    <dxf>
      <fill>
        <patternFill>
          <bgColor theme="0" tint="-0.14996795556505021"/>
        </patternFill>
      </fill>
      <border>
        <left style="thin">
          <color auto="1"/>
        </left>
        <right style="thin">
          <color auto="1"/>
        </right>
        <top style="thin">
          <color auto="1"/>
        </top>
        <bottom style="thin">
          <color auto="1"/>
        </bottom>
        <vertical/>
        <horizontal/>
      </border>
    </dxf>
    <dxf>
      <font>
        <color theme="9" tint="0.59996337778862885"/>
      </font>
      <fill>
        <patternFill>
          <bgColor theme="9" tint="0.59996337778862885"/>
        </patternFill>
      </fill>
      <border>
        <left/>
        <right/>
        <top/>
        <bottom/>
        <vertical/>
        <horizontal/>
      </border>
    </dxf>
    <dxf>
      <fill>
        <patternFill>
          <bgColor theme="9" tint="0.59996337778862885"/>
        </patternFill>
      </fill>
      <border>
        <left/>
        <right/>
        <top/>
        <bottom/>
        <vertical/>
        <horizontal/>
      </border>
    </dxf>
    <dxf>
      <font>
        <color theme="9" tint="0.59996337778862885"/>
      </font>
      <fill>
        <patternFill>
          <bgColor theme="9" tint="0.59996337778862885"/>
        </patternFill>
      </fill>
      <border>
        <left/>
        <right/>
        <top/>
        <bottom/>
        <vertical/>
        <horizontal/>
      </border>
    </dxf>
    <dxf>
      <font>
        <color theme="9" tint="0.59996337778862885"/>
      </font>
      <fill>
        <patternFill>
          <bgColor theme="9" tint="0.59996337778862885"/>
        </patternFill>
      </fill>
      <border>
        <left/>
        <right/>
        <top/>
        <bottom/>
        <vertical/>
        <horizontal/>
      </border>
    </dxf>
    <dxf>
      <font>
        <color theme="9" tint="0.59996337778862885"/>
      </font>
      <fill>
        <patternFill>
          <bgColor theme="9" tint="0.59996337778862885"/>
        </patternFill>
      </fill>
      <border>
        <left/>
        <right/>
        <top/>
        <bottom/>
        <vertical/>
        <horizontal/>
      </border>
    </dxf>
    <dxf>
      <font>
        <color theme="9" tint="0.59996337778862885"/>
      </font>
      <fill>
        <patternFill>
          <bgColor theme="9" tint="0.59996337778862885"/>
        </patternFill>
      </fill>
      <border>
        <left/>
        <right/>
        <top/>
        <bottom/>
        <vertical/>
        <horizontal/>
      </border>
    </dxf>
    <dxf>
      <font>
        <color theme="9" tint="0.59996337778862885"/>
      </font>
      <fill>
        <patternFill>
          <bgColor theme="9" tint="0.59996337778862885"/>
        </patternFill>
      </fill>
      <border>
        <left/>
        <right/>
        <top/>
        <bottom/>
        <vertical/>
        <horizontal/>
      </border>
    </dxf>
    <dxf>
      <font>
        <color theme="9" tint="0.59996337778862885"/>
      </font>
      <fill>
        <patternFill>
          <bgColor theme="9" tint="0.59996337778862885"/>
        </patternFill>
      </fill>
      <border>
        <left/>
        <right/>
        <top/>
        <bottom/>
        <vertical/>
        <horizontal/>
      </border>
    </dxf>
    <dxf>
      <fill>
        <patternFill>
          <bgColor theme="9" tint="0.59996337778862885"/>
        </patternFill>
      </fill>
      <border>
        <left/>
        <right/>
        <top/>
        <bottom/>
        <vertical/>
        <horizontal/>
      </border>
    </dxf>
    <dxf>
      <fill>
        <patternFill>
          <bgColor theme="9" tint="0.79998168889431442"/>
        </patternFill>
      </fill>
    </dxf>
    <dxf>
      <fill>
        <patternFill>
          <bgColor theme="9" tint="0.59996337778862885"/>
        </patternFill>
      </fill>
    </dxf>
    <dxf>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dxf>
    <dxf>
      <fill>
        <patternFill>
          <bgColor theme="9" tint="0.59996337778862885"/>
        </patternFill>
      </fill>
      <border>
        <left/>
        <right/>
        <top style="thin">
          <color auto="1"/>
        </top>
        <bottom/>
        <vertical/>
        <horizontal/>
      </border>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theme="9" tint="0.59996337778862885"/>
        </patternFill>
      </fill>
    </dxf>
    <dxf>
      <fill>
        <patternFill>
          <bgColor rgb="FFFFFF00"/>
        </patternFill>
      </fill>
      <border>
        <left style="thin">
          <color auto="1"/>
        </left>
        <right style="thin">
          <color auto="1"/>
        </right>
        <top style="thin">
          <color auto="1"/>
        </top>
        <bottom style="thin">
          <color auto="1"/>
        </bottom>
        <vertical/>
        <horizontal/>
      </border>
    </dxf>
    <dxf>
      <font>
        <color theme="0" tint="-0.14996795556505021"/>
      </font>
      <fill>
        <patternFill>
          <bgColor theme="0" tint="-0.14996795556505021"/>
        </patternFill>
      </fill>
      <border>
        <left/>
        <right/>
        <top/>
        <bottom/>
        <vertical/>
        <horizontal/>
      </border>
    </dxf>
    <dxf>
      <fill>
        <patternFill>
          <bgColor theme="9" tint="0.79998168889431442"/>
        </patternFill>
      </fill>
    </dxf>
    <dxf>
      <fill>
        <patternFill>
          <bgColor theme="9" tint="0.59996337778862885"/>
        </patternFill>
      </fill>
    </dxf>
    <dxf>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dxf>
    <dxf>
      <fill>
        <patternFill>
          <bgColor theme="9" tint="0.59996337778862885"/>
        </patternFill>
      </fill>
      <border>
        <left/>
        <right/>
        <top style="thin">
          <color auto="1"/>
        </top>
        <bottom/>
      </border>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theme="9" tint="0.59996337778862885"/>
        </patternFill>
      </fill>
    </dxf>
    <dxf>
      <fill>
        <patternFill>
          <bgColor rgb="FFFFFF00"/>
        </patternFill>
      </fill>
      <border>
        <left style="thin">
          <color auto="1"/>
        </left>
        <right style="thin">
          <color auto="1"/>
        </right>
        <top style="thin">
          <color auto="1"/>
        </top>
        <bottom style="thin">
          <color auto="1"/>
        </bottom>
        <vertical/>
        <horizontal/>
      </border>
    </dxf>
    <dxf>
      <font>
        <color theme="0" tint="-0.14996795556505021"/>
      </font>
      <fill>
        <patternFill>
          <fgColor theme="0" tint="-0.14996795556505021"/>
          <bgColor theme="0" tint="-0.14996795556505021"/>
        </patternFill>
      </fill>
      <border>
        <left/>
        <right/>
        <top/>
        <bottom/>
        <vertical/>
        <horizontal/>
      </border>
    </dxf>
  </dxfs>
  <tableStyles count="0" defaultTableStyle="TableStyleMedium2" defaultPivotStyle="PivotStyleLight16"/>
  <colors>
    <mruColors>
      <color rgb="FFE154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1" Type="http://schemas.openxmlformats.org/officeDocument/2006/relationships/image" Target="../media/image3.emf"/></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8</xdr:col>
      <xdr:colOff>11874</xdr:colOff>
      <xdr:row>10</xdr:row>
      <xdr:rowOff>76200</xdr:rowOff>
    </xdr:from>
    <xdr:to>
      <xdr:col>9</xdr:col>
      <xdr:colOff>454081</xdr:colOff>
      <xdr:row>13</xdr:row>
      <xdr:rowOff>178075</xdr:rowOff>
    </xdr:to>
    <xdr:pic>
      <xdr:nvPicPr>
        <xdr:cNvPr id="5" name="Picture 3">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69599" y="3086100"/>
          <a:ext cx="889882" cy="701951"/>
        </a:xfrm>
        <a:prstGeom prst="rect">
          <a:avLst/>
        </a:prstGeom>
      </xdr:spPr>
    </xdr:pic>
    <xdr:clientData/>
  </xdr:twoCellAnchor>
  <xdr:twoCellAnchor editAs="oneCell">
    <xdr:from>
      <xdr:col>3</xdr:col>
      <xdr:colOff>759653</xdr:colOff>
      <xdr:row>10</xdr:row>
      <xdr:rowOff>28576</xdr:rowOff>
    </xdr:from>
    <xdr:to>
      <xdr:col>5</xdr:col>
      <xdr:colOff>313658</xdr:colOff>
      <xdr:row>13</xdr:row>
      <xdr:rowOff>130452</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12178" y="2562226"/>
          <a:ext cx="820831" cy="701952"/>
        </a:xfrm>
        <a:prstGeom prst="rect">
          <a:avLst/>
        </a:prstGeom>
      </xdr:spPr>
    </xdr:pic>
    <xdr:clientData/>
  </xdr:twoCellAnchor>
  <xdr:twoCellAnchor editAs="oneCell">
    <xdr:from>
      <xdr:col>13</xdr:col>
      <xdr:colOff>504264</xdr:colOff>
      <xdr:row>0</xdr:row>
      <xdr:rowOff>0</xdr:rowOff>
    </xdr:from>
    <xdr:to>
      <xdr:col>16</xdr:col>
      <xdr:colOff>426713</xdr:colOff>
      <xdr:row>2</xdr:row>
      <xdr:rowOff>152400</xdr:rowOff>
    </xdr:to>
    <xdr:pic>
      <xdr:nvPicPr>
        <xdr:cNvPr id="7" name="Billede 6">
          <a:extLst>
            <a:ext uri="{FF2B5EF4-FFF2-40B4-BE49-F238E27FC236}">
              <a16:creationId xmlns:a16="http://schemas.microsoft.com/office/drawing/2014/main" id="{1580E066-2FAA-40C1-92AB-D57201D1BE1C}"/>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718176" y="0"/>
          <a:ext cx="1681773" cy="533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504264</xdr:colOff>
      <xdr:row>0</xdr:row>
      <xdr:rowOff>0</xdr:rowOff>
    </xdr:from>
    <xdr:to>
      <xdr:col>16</xdr:col>
      <xdr:colOff>422231</xdr:colOff>
      <xdr:row>2</xdr:row>
      <xdr:rowOff>152400</xdr:rowOff>
    </xdr:to>
    <xdr:pic>
      <xdr:nvPicPr>
        <xdr:cNvPr id="4" name="Billede 3">
          <a:extLst>
            <a:ext uri="{FF2B5EF4-FFF2-40B4-BE49-F238E27FC236}">
              <a16:creationId xmlns:a16="http://schemas.microsoft.com/office/drawing/2014/main" id="{57E9AD55-0BAF-4B2B-AC7E-07B8CC2B07A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718176" y="0"/>
          <a:ext cx="1681773" cy="533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504264</xdr:colOff>
      <xdr:row>0</xdr:row>
      <xdr:rowOff>0</xdr:rowOff>
    </xdr:from>
    <xdr:to>
      <xdr:col>16</xdr:col>
      <xdr:colOff>422231</xdr:colOff>
      <xdr:row>2</xdr:row>
      <xdr:rowOff>152400</xdr:rowOff>
    </xdr:to>
    <xdr:pic>
      <xdr:nvPicPr>
        <xdr:cNvPr id="2" name="Billede 1">
          <a:extLst>
            <a:ext uri="{FF2B5EF4-FFF2-40B4-BE49-F238E27FC236}">
              <a16:creationId xmlns:a16="http://schemas.microsoft.com/office/drawing/2014/main" id="{2E36566A-319A-408A-B973-3518B03720B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43414" y="0"/>
          <a:ext cx="1680092" cy="5334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172570</xdr:colOff>
      <xdr:row>0</xdr:row>
      <xdr:rowOff>0</xdr:rowOff>
    </xdr:from>
    <xdr:to>
      <xdr:col>13</xdr:col>
      <xdr:colOff>50133</xdr:colOff>
      <xdr:row>2</xdr:row>
      <xdr:rowOff>152400</xdr:rowOff>
    </xdr:to>
    <xdr:pic>
      <xdr:nvPicPr>
        <xdr:cNvPr id="2" name="Billed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83099" y="0"/>
          <a:ext cx="1681773" cy="5334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172571</xdr:colOff>
      <xdr:row>0</xdr:row>
      <xdr:rowOff>0</xdr:rowOff>
    </xdr:from>
    <xdr:to>
      <xdr:col>13</xdr:col>
      <xdr:colOff>50134</xdr:colOff>
      <xdr:row>2</xdr:row>
      <xdr:rowOff>152400</xdr:rowOff>
    </xdr:to>
    <xdr:pic>
      <xdr:nvPicPr>
        <xdr:cNvPr id="2" name="Billed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83100" y="0"/>
          <a:ext cx="1681773" cy="5334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15</xdr:col>
      <xdr:colOff>389267</xdr:colOff>
      <xdr:row>0</xdr:row>
      <xdr:rowOff>21167</xdr:rowOff>
    </xdr:from>
    <xdr:to>
      <xdr:col>17</xdr:col>
      <xdr:colOff>9056</xdr:colOff>
      <xdr:row>3</xdr:row>
      <xdr:rowOff>119211</xdr:rowOff>
    </xdr:to>
    <xdr:pic>
      <xdr:nvPicPr>
        <xdr:cNvPr id="2" name="Picture 1" descr="Energistyrelsen søger en Kontorchef til energiadministrativt kraftcenter i  Esbjerg - Altinget - Alt om politik">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47742" y="21167"/>
          <a:ext cx="1486689" cy="7266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1</xdr:colOff>
      <xdr:row>24</xdr:row>
      <xdr:rowOff>222249</xdr:rowOff>
    </xdr:from>
    <xdr:to>
      <xdr:col>18</xdr:col>
      <xdr:colOff>224118</xdr:colOff>
      <xdr:row>61</xdr:row>
      <xdr:rowOff>134470</xdr:rowOff>
    </xdr:to>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8460442" y="5164043"/>
          <a:ext cx="6039970" cy="6893486"/>
        </a:xfrm>
        <a:prstGeom prst="rect">
          <a:avLst/>
        </a:prstGeom>
        <a:solidFill>
          <a:schemeClr val="accent6">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7000"/>
            </a:lnSpc>
            <a:spcAft>
              <a:spcPts val="800"/>
            </a:spcAft>
          </a:pPr>
          <a:r>
            <a:rPr lang="da-DK" sz="900" b="1" baseline="0">
              <a:effectLst/>
              <a:latin typeface="Verdana" panose="020B0604030504040204" pitchFamily="34" charset="0"/>
              <a:ea typeface="Verdana" panose="020B0604030504040204" pitchFamily="34" charset="0"/>
              <a:cs typeface="Times New Roman" panose="02020603050405020304" pitchFamily="18" charset="0"/>
            </a:rPr>
            <a:t>Dokumentationskrav ved ansøgning </a:t>
          </a:r>
          <a:r>
            <a:rPr lang="da-DK" sz="900" b="1">
              <a:effectLst/>
              <a:latin typeface="Verdana" panose="020B0604030504040204" pitchFamily="34" charset="0"/>
              <a:ea typeface="Verdana" panose="020B0604030504040204" pitchFamily="34" charset="0"/>
              <a:cs typeface="Times New Roman" panose="02020603050405020304" pitchFamily="18" charset="0"/>
            </a:rPr>
            <a:t>:</a:t>
          </a:r>
          <a:endParaRPr lang="da-DK" sz="900">
            <a:effectLst/>
            <a:latin typeface="Verdana" panose="020B0604030504040204" pitchFamily="34" charset="0"/>
            <a:ea typeface="Verdana" panose="020B0604030504040204" pitchFamily="34" charset="0"/>
            <a:cs typeface="Times New Roman" panose="02020603050405020304" pitchFamily="18" charset="0"/>
          </a:endParaRPr>
        </a:p>
        <a:p>
          <a:pPr marL="342900" lvl="0" indent="-342900">
            <a:lnSpc>
              <a:spcPct val="107000"/>
            </a:lnSpc>
            <a:spcAft>
              <a:spcPts val="800"/>
            </a:spcAft>
            <a:buFont typeface="Symbol" panose="05050102010706020507" pitchFamily="18" charset="2"/>
            <a:buChar char=""/>
          </a:pPr>
          <a:r>
            <a:rPr lang="da-DK" sz="900">
              <a:solidFill>
                <a:schemeClr val="dk1"/>
              </a:solidFill>
              <a:effectLst/>
              <a:latin typeface="Verdana" panose="020B0604030504040204" pitchFamily="34" charset="0"/>
              <a:ea typeface="Verdana" panose="020B0604030504040204" pitchFamily="34" charset="0"/>
              <a:cs typeface="+mn-cs"/>
            </a:rPr>
            <a:t>Der skal foreligge dokumentation på besætningsstørrelsen ved enten at indsende en årsrapport der maksimal er 12 måneder gammel fra ansøgningsdatoen eller et udklip fra CHR.dk. </a:t>
          </a:r>
        </a:p>
        <a:p>
          <a:pPr marL="342900" marR="0" lvl="0" indent="-342900" defTabSz="914400" eaLnBrk="1" fontAlgn="auto" latinLnBrk="0" hangingPunct="1">
            <a:lnSpc>
              <a:spcPct val="107000"/>
            </a:lnSpc>
            <a:spcBef>
              <a:spcPts val="0"/>
            </a:spcBef>
            <a:spcAft>
              <a:spcPts val="800"/>
            </a:spcAft>
            <a:buClrTx/>
            <a:buSzTx/>
            <a:buFont typeface="Symbol" panose="05050102010706020507" pitchFamily="18" charset="2"/>
            <a:buChar char=""/>
            <a:tabLst/>
            <a:defRPr/>
          </a:pPr>
          <a:r>
            <a:rPr lang="da-DK" sz="1100">
              <a:solidFill>
                <a:schemeClr val="dk1"/>
              </a:solidFill>
              <a:effectLst/>
              <a:latin typeface="+mn-lt"/>
              <a:ea typeface="+mn-ea"/>
              <a:cs typeface="+mn-cs"/>
            </a:rPr>
            <a:t>For projekter omhandlende stalde uden vekslere skal der foreligge billeddokumentation af staldende, hvor det fremgår tydeligt, at staldende ikke har installeret en veksler. Bemærk der kan kun vælges uden vekslere, hvis der ikke har været installeret veksler de seneste to år og samtidig ikke er et krav i miljørapporten/miljøgodkendelsen. </a:t>
          </a:r>
          <a:endParaRPr lang="da-DK" sz="900">
            <a:solidFill>
              <a:schemeClr val="dk1"/>
            </a:solidFill>
            <a:effectLst/>
            <a:latin typeface="Verdana" panose="020B0604030504040204" pitchFamily="34" charset="0"/>
            <a:ea typeface="Verdana" panose="020B0604030504040204" pitchFamily="34" charset="0"/>
            <a:cs typeface="+mn-cs"/>
          </a:endParaRPr>
        </a:p>
        <a:p>
          <a:pPr marL="342900" marR="0" lvl="0" indent="-342900" defTabSz="914400" eaLnBrk="1" fontAlgn="auto" latinLnBrk="0" hangingPunct="1">
            <a:lnSpc>
              <a:spcPct val="107000"/>
            </a:lnSpc>
            <a:spcBef>
              <a:spcPts val="0"/>
            </a:spcBef>
            <a:spcAft>
              <a:spcPts val="800"/>
            </a:spcAft>
            <a:buClrTx/>
            <a:buSzTx/>
            <a:buFont typeface="Symbol" panose="05050102010706020507" pitchFamily="18" charset="2"/>
            <a:buChar char=""/>
            <a:tabLst/>
            <a:defRPr/>
          </a:pPr>
          <a:r>
            <a:rPr lang="da-DK" sz="1100">
              <a:solidFill>
                <a:schemeClr val="dk1"/>
              </a:solidFill>
              <a:effectLst/>
              <a:latin typeface="+mn-lt"/>
              <a:ea typeface="+mn-ea"/>
              <a:cs typeface="+mn-cs"/>
            </a:rPr>
            <a:t>Effekten og alderen på kedel dokumenteres, eksempelvis gennem et billede af mærkepladen. Såfremt alderen ikke kan dokumenteres skal 2 år fra ansøgningstidspunktet vælges. </a:t>
          </a:r>
          <a:endParaRPr lang="da-DK" sz="900">
            <a:solidFill>
              <a:schemeClr val="dk1"/>
            </a:solidFill>
            <a:effectLst/>
            <a:latin typeface="Verdana" panose="020B0604030504040204" pitchFamily="34" charset="0"/>
            <a:ea typeface="Verdana" panose="020B0604030504040204" pitchFamily="34" charset="0"/>
            <a:cs typeface="+mn-cs"/>
          </a:endParaRPr>
        </a:p>
        <a:p>
          <a:pPr marL="342900" marR="0" lvl="0" indent="-342900" defTabSz="914400" eaLnBrk="1" fontAlgn="auto" latinLnBrk="0" hangingPunct="1">
            <a:lnSpc>
              <a:spcPct val="107000"/>
            </a:lnSpc>
            <a:spcBef>
              <a:spcPts val="0"/>
            </a:spcBef>
            <a:spcAft>
              <a:spcPts val="800"/>
            </a:spcAft>
            <a:buClrTx/>
            <a:buSzTx/>
            <a:buFont typeface="Symbol" panose="05050102010706020507" pitchFamily="18" charset="2"/>
            <a:buChar char=""/>
            <a:tabLst/>
            <a:defRPr/>
          </a:pPr>
          <a:r>
            <a:rPr lang="da-DK" sz="1100">
              <a:solidFill>
                <a:schemeClr val="dk1"/>
              </a:solidFill>
              <a:effectLst/>
              <a:latin typeface="+mn-lt"/>
              <a:ea typeface="+mn-ea"/>
              <a:cs typeface="+mn-cs"/>
            </a:rPr>
            <a:t>Budget over de forventede støtteberettiget omkostninger for projektet. Budgettet kan udfyldes i Energistyrelsens budgetskabelon, som findes på </a:t>
          </a:r>
          <a:r>
            <a:rPr lang="da-DK" sz="1100" u="sng">
              <a:solidFill>
                <a:schemeClr val="dk1"/>
              </a:solidFill>
              <a:effectLst/>
              <a:latin typeface="+mn-lt"/>
              <a:ea typeface="+mn-ea"/>
              <a:cs typeface="+mn-cs"/>
              <a:hlinkClick xmlns:r="http://schemas.openxmlformats.org/officeDocument/2006/relationships" r:id=""/>
            </a:rPr>
            <a:t>Sparenergi</a:t>
          </a:r>
          <a:r>
            <a:rPr lang="da-DK" sz="1100">
              <a:solidFill>
                <a:schemeClr val="dk1"/>
              </a:solidFill>
              <a:effectLst/>
              <a:latin typeface="+mn-lt"/>
              <a:ea typeface="+mn-ea"/>
              <a:cs typeface="+mn-cs"/>
            </a:rPr>
            <a:t> under hjælpeværktøjer. Støtteberettiget omkostninger er eksempelvis nødvendige anlægsomkostninger og ekstern rådgivning. Bemærk, hvis brændselskedlen leverer varme til både beboelse og erhverv skal de investeringsomkostninger, der vedrører beboelsen fratrækkes i budgettet.  </a:t>
          </a:r>
        </a:p>
        <a:p>
          <a:pPr marL="342900" marR="0" lvl="0" indent="-342900" defTabSz="914400" eaLnBrk="1" fontAlgn="auto" latinLnBrk="0" hangingPunct="1">
            <a:lnSpc>
              <a:spcPct val="107000"/>
            </a:lnSpc>
            <a:spcBef>
              <a:spcPts val="0"/>
            </a:spcBef>
            <a:spcAft>
              <a:spcPts val="800"/>
            </a:spcAft>
            <a:buClrTx/>
            <a:buSzTx/>
            <a:buFont typeface="Symbol" panose="05050102010706020507" pitchFamily="18" charset="2"/>
            <a:buChar char=""/>
            <a:tabLst/>
            <a:defRPr/>
          </a:pPr>
          <a:endParaRPr lang="da-DK" sz="1100">
            <a:solidFill>
              <a:schemeClr val="dk1"/>
            </a:solidFill>
            <a:effectLst/>
            <a:latin typeface="+mn-lt"/>
            <a:ea typeface="+mn-ea"/>
            <a:cs typeface="+mn-cs"/>
          </a:endParaRPr>
        </a:p>
        <a:p>
          <a:r>
            <a:rPr lang="da-DK" sz="1100" b="1">
              <a:solidFill>
                <a:schemeClr val="dk1"/>
              </a:solidFill>
              <a:effectLst/>
              <a:latin typeface="+mn-lt"/>
              <a:ea typeface="+mn-ea"/>
              <a:cs typeface="+mn-cs"/>
            </a:rPr>
            <a:t>Dokumentationskrav</a:t>
          </a:r>
          <a:r>
            <a:rPr lang="da-DK" sz="1100" b="1" baseline="0">
              <a:solidFill>
                <a:schemeClr val="dk1"/>
              </a:solidFill>
              <a:effectLst/>
              <a:latin typeface="+mn-lt"/>
              <a:ea typeface="+mn-ea"/>
              <a:cs typeface="+mn-cs"/>
            </a:rPr>
            <a:t> ved udbetaling</a:t>
          </a:r>
          <a:r>
            <a:rPr lang="da-DK" sz="1100">
              <a:solidFill>
                <a:schemeClr val="dk1"/>
              </a:solidFill>
              <a:effectLst/>
              <a:latin typeface="+mn-lt"/>
              <a:ea typeface="+mn-ea"/>
              <a:cs typeface="+mn-cs"/>
            </a:rPr>
            <a:t>:</a:t>
          </a:r>
        </a:p>
        <a:p>
          <a:pPr marL="342900" lvl="0" indent="-342900">
            <a:lnSpc>
              <a:spcPct val="107000"/>
            </a:lnSpc>
            <a:spcAft>
              <a:spcPts val="800"/>
            </a:spcAft>
            <a:buFont typeface="Symbol" panose="05050102010706020507" pitchFamily="18" charset="2"/>
            <a:buChar char=""/>
          </a:pPr>
          <a:r>
            <a:rPr lang="da-DK" sz="1100">
              <a:solidFill>
                <a:schemeClr val="dk1"/>
              </a:solidFill>
              <a:effectLst/>
              <a:latin typeface="+mn-lt"/>
              <a:ea typeface="+mn-ea"/>
              <a:cs typeface="+mn-cs"/>
            </a:rPr>
            <a:t>Datablad for virkningsgrad for brændselskedlen /SCOP-værdi for varmepumpen. SCOP-værdi aflæses på datablad for varmepumpen, såfremt SCOP ved 35 grader vælges, skal det dokumenteres at systemet kører med en fremløbstemperatur på 35 grader. Dette kunne eksempelvis være billeder af gulvvarme.</a:t>
          </a:r>
        </a:p>
        <a:p>
          <a:pPr marL="342900" marR="0" lvl="0" indent="-342900" defTabSz="914400" eaLnBrk="1" fontAlgn="auto" latinLnBrk="0" hangingPunct="1">
            <a:lnSpc>
              <a:spcPct val="107000"/>
            </a:lnSpc>
            <a:spcBef>
              <a:spcPts val="0"/>
            </a:spcBef>
            <a:spcAft>
              <a:spcPts val="800"/>
            </a:spcAft>
            <a:buClrTx/>
            <a:buSzTx/>
            <a:buFont typeface="Symbol" panose="05050102010706020507" pitchFamily="18" charset="2"/>
            <a:buChar char=""/>
            <a:tabLst/>
            <a:defRPr/>
          </a:pPr>
          <a:r>
            <a:rPr lang="da-DK" sz="1100">
              <a:solidFill>
                <a:schemeClr val="dk1"/>
              </a:solidFill>
              <a:effectLst/>
              <a:latin typeface="+mn-lt"/>
              <a:ea typeface="+mn-ea"/>
              <a:cs typeface="+mn-cs"/>
            </a:rPr>
            <a:t>Dokumentation på at projektet er realisteret. Som dokumentation for realisering indsendes fakturaer for støtteberettiget omkostninger samt dokumentation på betaling af omkostninger ved en bankudskrift. Du kan blive bedt om at dokumentere, at projektet ikke er blevet påbegyndt inden du ansøgte fx ved indsendelse af en ordrebekræftelse. Yderligere information omkring regnskabsbilag findes i kap. 2.5.i  ”Vejledning til ansøgning om tilskud til energibesparelser”.</a:t>
          </a:r>
          <a:endParaRPr lang="da-DK" sz="1100">
            <a:effectLst/>
          </a:endParaRPr>
        </a:p>
        <a:p>
          <a:r>
            <a:rPr lang="da-DK" sz="1100" b="1" i="0">
              <a:solidFill>
                <a:schemeClr val="dk1"/>
              </a:solidFill>
              <a:effectLst/>
              <a:latin typeface="+mn-lt"/>
              <a:ea typeface="+mn-ea"/>
              <a:cs typeface="+mn-cs"/>
            </a:rPr>
            <a:t>For yderligere</a:t>
          </a:r>
          <a:r>
            <a:rPr lang="da-DK" sz="1100" b="1" i="0" baseline="0">
              <a:solidFill>
                <a:schemeClr val="dk1"/>
              </a:solidFill>
              <a:effectLst/>
              <a:latin typeface="+mn-lt"/>
              <a:ea typeface="+mn-ea"/>
              <a:cs typeface="+mn-cs"/>
            </a:rPr>
            <a:t> vejledning henvises til vejledningen </a:t>
          </a:r>
          <a:r>
            <a:rPr lang="da-DK" sz="1100" b="1" i="1" baseline="0">
              <a:solidFill>
                <a:schemeClr val="dk1"/>
              </a:solidFill>
              <a:effectLst/>
              <a:latin typeface="+mn-lt"/>
              <a:ea typeface="+mn-ea"/>
              <a:cs typeface="+mn-cs"/>
            </a:rPr>
            <a:t>"</a:t>
          </a:r>
          <a:r>
            <a:rPr lang="da-DK" sz="1100" b="1" i="1">
              <a:solidFill>
                <a:schemeClr val="dk1"/>
              </a:solidFill>
              <a:effectLst/>
              <a:latin typeface="+mn-lt"/>
              <a:ea typeface="+mn-ea"/>
              <a:cs typeface="+mn-cs"/>
            </a:rPr>
            <a:t>Vejledning til standardløsning for udskiftning af brændselskedler i stalde"</a:t>
          </a:r>
          <a:r>
            <a:rPr lang="da-DK" sz="1100" b="1" i="0">
              <a:solidFill>
                <a:schemeClr val="dk1"/>
              </a:solidFill>
              <a:effectLst/>
              <a:latin typeface="+mn-lt"/>
              <a:ea typeface="+mn-ea"/>
              <a:cs typeface="+mn-cs"/>
            </a:rPr>
            <a:t>:</a:t>
          </a:r>
          <a:r>
            <a:rPr lang="da-DK" sz="1100" b="1" i="1">
              <a:solidFill>
                <a:schemeClr val="dk1"/>
              </a:solidFill>
              <a:effectLst/>
              <a:latin typeface="+mn-lt"/>
              <a:ea typeface="+mn-ea"/>
              <a:cs typeface="+mn-cs"/>
            </a:rPr>
            <a:t> </a:t>
          </a:r>
          <a:r>
            <a:rPr lang="da-DK" sz="1100" b="0" i="1">
              <a:solidFill>
                <a:schemeClr val="dk1"/>
              </a:solidFill>
              <a:effectLst/>
              <a:latin typeface="+mn-lt"/>
              <a:ea typeface="+mn-ea"/>
              <a:cs typeface="+mn-cs"/>
            </a:rPr>
            <a:t> </a:t>
          </a:r>
          <a:r>
            <a:rPr lang="da-DK" sz="1100">
              <a:solidFill>
                <a:schemeClr val="dk1"/>
              </a:solidFill>
              <a:effectLst/>
              <a:latin typeface="+mn-lt"/>
              <a:ea typeface="+mn-ea"/>
              <a:cs typeface="+mn-cs"/>
            </a:rPr>
            <a:t> </a:t>
          </a:r>
          <a:endParaRPr lang="da-DK" sz="900">
            <a:solidFill>
              <a:schemeClr val="dk1"/>
            </a:solidFill>
            <a:effectLst/>
            <a:latin typeface="Verdana" panose="020B0604030504040204" pitchFamily="34" charset="0"/>
            <a:ea typeface="Verdana" panose="020B0604030504040204" pitchFamily="34" charset="0"/>
            <a:cs typeface="+mn-cs"/>
          </a:endParaRPr>
        </a:p>
        <a:p>
          <a:endParaRPr lang="da-DK" sz="900">
            <a:solidFill>
              <a:schemeClr val="dk1"/>
            </a:solidFill>
            <a:effectLst/>
            <a:latin typeface="Verdana" panose="020B0604030504040204" pitchFamily="34" charset="0"/>
            <a:ea typeface="Verdana" panose="020B0604030504040204" pitchFamily="34" charset="0"/>
            <a:cs typeface="+mn-cs"/>
          </a:endParaRPr>
        </a:p>
        <a:p>
          <a:r>
            <a:rPr lang="da-DK" sz="1100" b="1" i="1" baseline="0">
              <a:solidFill>
                <a:schemeClr val="dk1"/>
              </a:solidFill>
              <a:effectLst/>
              <a:latin typeface="+mn-lt"/>
              <a:ea typeface="+mn-ea"/>
              <a:cs typeface="+mn-cs"/>
            </a:rPr>
            <a:t>Behov for hjælp til udfyldelse af ansøgningsskemaet, se kap. 4 i vejledningen</a:t>
          </a:r>
          <a:endParaRPr lang="da-DK" sz="900">
            <a:solidFill>
              <a:schemeClr val="dk1"/>
            </a:solidFill>
            <a:effectLst/>
            <a:latin typeface="Verdana" panose="020B0604030504040204" pitchFamily="34" charset="0"/>
            <a:ea typeface="Verdana" panose="020B0604030504040204" pitchFamily="34" charset="0"/>
            <a:cs typeface="+mn-cs"/>
          </a:endParaRPr>
        </a:p>
        <a:p>
          <a:endParaRPr lang="da-DK" sz="900">
            <a:solidFill>
              <a:schemeClr val="dk1"/>
            </a:solidFill>
            <a:effectLst/>
            <a:latin typeface="Verdana" panose="020B0604030504040204" pitchFamily="34" charset="0"/>
            <a:ea typeface="Verdana" panose="020B0604030504040204" pitchFamily="34" charset="0"/>
            <a:cs typeface="+mn-cs"/>
          </a:endParaRPr>
        </a:p>
        <a:p>
          <a:endParaRPr lang="da-DK" sz="900">
            <a:solidFill>
              <a:schemeClr val="dk1"/>
            </a:solidFill>
            <a:effectLst/>
            <a:latin typeface="Verdana" panose="020B0604030504040204" pitchFamily="34" charset="0"/>
            <a:ea typeface="Verdana" panose="020B0604030504040204" pitchFamily="34" charset="0"/>
            <a:cs typeface="+mn-cs"/>
          </a:endParaRPr>
        </a:p>
        <a:p>
          <a:endParaRPr lang="da-DK" sz="900">
            <a:solidFill>
              <a:schemeClr val="dk1"/>
            </a:solidFill>
            <a:effectLst/>
            <a:latin typeface="Verdana" panose="020B0604030504040204" pitchFamily="34" charset="0"/>
            <a:ea typeface="Verdana" panose="020B0604030504040204" pitchFamily="34" charset="0"/>
            <a:cs typeface="+mn-cs"/>
          </a:endParaRPr>
        </a:p>
        <a:p>
          <a:endParaRPr lang="da-DK" sz="900">
            <a:solidFill>
              <a:schemeClr val="dk1"/>
            </a:solidFill>
            <a:effectLst/>
            <a:latin typeface="Verdana" panose="020B0604030504040204" pitchFamily="34" charset="0"/>
            <a:ea typeface="Verdana" panose="020B0604030504040204" pitchFamily="34" charset="0"/>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130824/Downloads/bilag_5_-_standardloesning_for_udskiftning_af_braendselskedler_i_stalde_120822%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side"/>
      <sheetName val="Beskrivelse"/>
      <sheetName val="Grise - Varmeforbrug"/>
      <sheetName val="Grise - regneark"/>
      <sheetName val="Grise - Virkningsgrader"/>
      <sheetName val="Grise-Virkningsgrad regneark"/>
      <sheetName val="Kyllinge - Varmeforbrug "/>
      <sheetName val="Kyllinge - regneark"/>
      <sheetName val="Kyllinge - virkningsgrad"/>
      <sheetName val="Kyllinge-Virkningsgrad regneark"/>
    </sheetNames>
    <sheetDataSet>
      <sheetData sheetId="0"/>
      <sheetData sheetId="1"/>
      <sheetData sheetId="2"/>
      <sheetData sheetId="3" refreshError="1">
        <row r="28">
          <cell r="B28" t="str">
            <v>Brændselskedel</v>
          </cell>
          <cell r="C28" t="str">
            <v>Fjernvarme</v>
          </cell>
        </row>
      </sheetData>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Q56"/>
  <sheetViews>
    <sheetView tabSelected="1" workbookViewId="0">
      <selection activeCell="I17" sqref="I17:M17"/>
    </sheetView>
  </sheetViews>
  <sheetFormatPr defaultColWidth="10.42578125" defaultRowHeight="12.75" customHeight="1" x14ac:dyDescent="0.15"/>
  <cols>
    <col min="1" max="1" width="10.7109375" style="27" customWidth="1"/>
    <col min="2" max="2" width="3.42578125" style="27" customWidth="1"/>
    <col min="3" max="3" width="8.42578125" style="27" customWidth="1"/>
    <col min="4" max="4" width="10.42578125" style="27" customWidth="1"/>
    <col min="5" max="5" width="7.5703125" style="27" customWidth="1"/>
    <col min="6" max="6" width="12.5703125" style="27" customWidth="1"/>
    <col min="7" max="7" width="14" style="27" customWidth="1"/>
    <col min="8" max="8" width="6" style="27" customWidth="1"/>
    <col min="9" max="9" width="6.7109375" style="27" customWidth="1"/>
    <col min="10" max="10" width="12.28515625" style="27" customWidth="1"/>
    <col min="11" max="11" width="10.42578125" style="27"/>
    <col min="12" max="12" width="12.7109375" style="27" customWidth="1"/>
    <col min="13" max="13" width="11.28515625" style="27" customWidth="1"/>
    <col min="14" max="14" width="12.5703125" style="27" customWidth="1"/>
    <col min="15" max="15" width="10.42578125" style="27"/>
    <col min="16" max="16" width="3.42578125" style="27" customWidth="1"/>
    <col min="17" max="17" width="7.42578125" style="27" customWidth="1"/>
    <col min="18" max="16384" width="10.42578125" style="27"/>
  </cols>
  <sheetData>
    <row r="1" spans="1:17" ht="15" customHeight="1" x14ac:dyDescent="0.15">
      <c r="A1" s="332"/>
      <c r="B1" s="332"/>
      <c r="C1" s="332"/>
      <c r="D1" s="332"/>
      <c r="E1" s="332"/>
      <c r="F1" s="332"/>
      <c r="G1" s="332"/>
      <c r="H1" s="332"/>
      <c r="I1" s="332"/>
      <c r="J1" s="332"/>
      <c r="K1" s="332"/>
      <c r="L1" s="332"/>
      <c r="M1" s="332"/>
      <c r="N1" s="332"/>
      <c r="O1" s="332"/>
      <c r="P1" s="332"/>
      <c r="Q1" s="332"/>
    </row>
    <row r="2" spans="1:17" ht="15" customHeight="1" x14ac:dyDescent="0.15">
      <c r="A2" s="4"/>
      <c r="B2" s="333" t="s">
        <v>151</v>
      </c>
      <c r="C2" s="333"/>
      <c r="D2" s="333"/>
      <c r="E2" s="333"/>
      <c r="F2" s="333"/>
      <c r="G2" s="333"/>
      <c r="H2" s="333"/>
      <c r="I2" s="333"/>
      <c r="J2" s="333"/>
      <c r="K2" s="333"/>
      <c r="L2" s="333"/>
      <c r="M2" s="333"/>
      <c r="N2" s="17"/>
      <c r="O2" s="5"/>
      <c r="P2" s="4"/>
      <c r="Q2" s="4"/>
    </row>
    <row r="3" spans="1:17" ht="22.5" customHeight="1" x14ac:dyDescent="0.25">
      <c r="A3" s="18"/>
      <c r="B3" s="333"/>
      <c r="C3" s="333"/>
      <c r="D3" s="333"/>
      <c r="E3" s="333"/>
      <c r="F3" s="333"/>
      <c r="G3" s="333"/>
      <c r="H3" s="333"/>
      <c r="I3" s="333"/>
      <c r="J3" s="333"/>
      <c r="K3" s="333"/>
      <c r="L3" s="333"/>
      <c r="M3" s="333"/>
      <c r="N3" s="5"/>
      <c r="O3" s="341" t="s">
        <v>214</v>
      </c>
      <c r="P3" s="341"/>
      <c r="Q3" s="341"/>
    </row>
    <row r="4" spans="1:17" ht="15" customHeight="1" x14ac:dyDescent="0.15">
      <c r="A4" s="19"/>
      <c r="B4" s="19"/>
      <c r="C4" s="19"/>
      <c r="D4" s="19"/>
      <c r="E4" s="19"/>
      <c r="F4" s="19"/>
      <c r="G4" s="19"/>
      <c r="H4" s="19"/>
      <c r="I4" s="19"/>
      <c r="J4" s="19"/>
      <c r="K4" s="19"/>
      <c r="L4" s="19"/>
      <c r="M4" s="19"/>
      <c r="N4" s="19"/>
      <c r="O4" s="19"/>
      <c r="P4" s="19"/>
      <c r="Q4" s="19"/>
    </row>
    <row r="5" spans="1:17" ht="15.75" customHeight="1" x14ac:dyDescent="0.2">
      <c r="A5" s="4"/>
      <c r="B5" s="4"/>
      <c r="C5" s="173"/>
      <c r="D5" s="4"/>
      <c r="E5" s="4"/>
      <c r="F5" s="4"/>
      <c r="G5" s="4"/>
      <c r="H5" s="4"/>
      <c r="I5" s="4"/>
      <c r="J5" s="4"/>
      <c r="K5" s="4"/>
      <c r="L5" s="4"/>
      <c r="M5" s="4"/>
      <c r="N5" s="4"/>
      <c r="O5" s="4"/>
      <c r="P5" s="4"/>
      <c r="Q5" s="4"/>
    </row>
    <row r="6" spans="1:17" s="145" customFormat="1" ht="15.75" customHeight="1" x14ac:dyDescent="0.2">
      <c r="A6" s="20"/>
      <c r="B6" s="20"/>
      <c r="C6" s="21"/>
      <c r="D6" s="22"/>
      <c r="E6" s="22"/>
      <c r="F6" s="22"/>
      <c r="G6" s="22"/>
      <c r="H6" s="22"/>
      <c r="I6" s="22"/>
      <c r="J6" s="23"/>
      <c r="K6" s="22"/>
      <c r="L6" s="22"/>
      <c r="M6" s="22"/>
      <c r="N6" s="22"/>
      <c r="O6" s="22"/>
      <c r="P6" s="22"/>
      <c r="Q6" s="22"/>
    </row>
    <row r="7" spans="1:17" s="145" customFormat="1" ht="15.75" customHeight="1" x14ac:dyDescent="0.2">
      <c r="A7" s="191"/>
      <c r="B7" s="191"/>
      <c r="C7" s="196"/>
      <c r="D7" s="196"/>
      <c r="E7" s="196"/>
      <c r="F7" s="196"/>
      <c r="G7" s="196"/>
      <c r="H7" s="196"/>
      <c r="I7" s="196"/>
      <c r="J7" s="196"/>
      <c r="K7" s="196"/>
      <c r="L7" s="196"/>
      <c r="M7" s="196"/>
      <c r="N7" s="196"/>
      <c r="O7" s="196"/>
      <c r="P7" s="197"/>
      <c r="Q7" s="197"/>
    </row>
    <row r="8" spans="1:17" s="145" customFormat="1" ht="15.75" customHeight="1" x14ac:dyDescent="0.2">
      <c r="A8" s="191"/>
      <c r="B8" s="191"/>
      <c r="C8" s="173"/>
      <c r="D8" s="20"/>
      <c r="E8" s="20"/>
      <c r="F8" s="20"/>
      <c r="G8" s="20"/>
      <c r="H8" s="20"/>
      <c r="I8" s="20"/>
      <c r="J8" s="20"/>
      <c r="K8" s="20"/>
      <c r="L8" s="20"/>
      <c r="M8" s="20"/>
      <c r="N8" s="20"/>
      <c r="O8" s="22"/>
      <c r="P8" s="22"/>
      <c r="Q8" s="22"/>
    </row>
    <row r="9" spans="1:17" s="145" customFormat="1" ht="15.75" customHeight="1" x14ac:dyDescent="0.2">
      <c r="A9" s="9"/>
      <c r="B9" s="181"/>
      <c r="C9" s="334"/>
      <c r="D9" s="334"/>
      <c r="E9" s="334"/>
      <c r="F9" s="334"/>
      <c r="G9" s="334"/>
      <c r="H9" s="334"/>
      <c r="I9" s="334"/>
      <c r="J9" s="334"/>
      <c r="K9" s="334"/>
      <c r="L9" s="334"/>
      <c r="M9" s="334"/>
      <c r="N9" s="180"/>
      <c r="O9" s="180"/>
      <c r="P9" s="141"/>
      <c r="Q9" s="22"/>
    </row>
    <row r="10" spans="1:17" s="145" customFormat="1" ht="15.75" customHeight="1" x14ac:dyDescent="0.3">
      <c r="A10" s="9"/>
      <c r="B10" s="142"/>
      <c r="C10" s="9"/>
      <c r="D10" s="9"/>
      <c r="E10" s="9"/>
      <c r="F10" s="9"/>
      <c r="G10" s="9"/>
      <c r="H10" s="9"/>
      <c r="I10" s="9"/>
      <c r="J10" s="9"/>
      <c r="K10" s="143"/>
      <c r="L10" s="143"/>
      <c r="M10" s="9"/>
      <c r="N10" s="9"/>
      <c r="O10" s="9"/>
      <c r="P10" s="9"/>
      <c r="Q10" s="22"/>
    </row>
    <row r="11" spans="1:17" s="145" customFormat="1" ht="15.75" customHeight="1" x14ac:dyDescent="0.25">
      <c r="A11" s="9"/>
      <c r="B11" s="337"/>
      <c r="C11" s="337"/>
      <c r="D11" s="337"/>
      <c r="E11" s="337"/>
      <c r="F11" s="337"/>
      <c r="G11" s="337"/>
      <c r="H11" s="337"/>
      <c r="I11" s="337"/>
      <c r="J11" s="337"/>
      <c r="K11" s="9"/>
      <c r="L11" s="99"/>
      <c r="M11" s="9"/>
      <c r="N11" s="9"/>
      <c r="O11" s="9"/>
      <c r="P11" s="99"/>
      <c r="Q11" s="22"/>
    </row>
    <row r="12" spans="1:17" s="145" customFormat="1" ht="15.75" customHeight="1" x14ac:dyDescent="0.2">
      <c r="A12" s="9"/>
      <c r="B12" s="181"/>
      <c r="C12" s="334"/>
      <c r="D12" s="334"/>
      <c r="E12" s="334"/>
      <c r="F12" s="334"/>
      <c r="G12" s="180"/>
      <c r="H12" s="338"/>
      <c r="I12" s="338"/>
      <c r="J12" s="8"/>
      <c r="K12" s="9"/>
      <c r="L12" s="335"/>
      <c r="M12" s="339"/>
      <c r="N12" s="339"/>
      <c r="O12" s="339"/>
      <c r="P12" s="339"/>
      <c r="Q12" s="22"/>
    </row>
    <row r="13" spans="1:17" s="145" customFormat="1" ht="15.75" customHeight="1" x14ac:dyDescent="0.2">
      <c r="A13" s="9"/>
      <c r="B13" s="181"/>
      <c r="C13" s="340"/>
      <c r="D13" s="340"/>
      <c r="E13" s="340"/>
      <c r="F13" s="340"/>
      <c r="G13" s="179"/>
      <c r="H13" s="335"/>
      <c r="I13" s="335"/>
      <c r="J13" s="8"/>
      <c r="K13" s="9"/>
      <c r="L13" s="335"/>
      <c r="M13" s="339"/>
      <c r="N13" s="339"/>
      <c r="O13" s="339"/>
      <c r="P13" s="339"/>
      <c r="Q13" s="22"/>
    </row>
    <row r="14" spans="1:17" s="145" customFormat="1" ht="15.75" customHeight="1" x14ac:dyDescent="0.2">
      <c r="A14" s="9"/>
      <c r="B14" s="181"/>
      <c r="C14" s="334"/>
      <c r="D14" s="334"/>
      <c r="E14" s="334"/>
      <c r="F14" s="334"/>
      <c r="G14" s="180"/>
      <c r="H14" s="335"/>
      <c r="I14" s="335"/>
      <c r="J14" s="8"/>
      <c r="K14" s="9"/>
      <c r="L14" s="181"/>
      <c r="M14" s="336"/>
      <c r="N14" s="336"/>
      <c r="O14" s="336"/>
      <c r="P14" s="336"/>
      <c r="Q14" s="22"/>
    </row>
    <row r="15" spans="1:17" s="145" customFormat="1" ht="15" customHeight="1" x14ac:dyDescent="0.25">
      <c r="A15" s="9"/>
      <c r="B15" s="10"/>
      <c r="C15" s="8"/>
      <c r="D15" s="4"/>
      <c r="E15" s="291" t="s">
        <v>15</v>
      </c>
      <c r="F15" s="292"/>
      <c r="G15" s="292"/>
      <c r="H15" s="241"/>
      <c r="I15" s="293" t="s">
        <v>16</v>
      </c>
      <c r="J15" s="292"/>
      <c r="K15" s="292"/>
      <c r="L15" s="241"/>
      <c r="M15" s="292"/>
      <c r="N15" s="11"/>
      <c r="O15" s="12"/>
      <c r="P15" s="8"/>
      <c r="Q15" s="22"/>
    </row>
    <row r="16" spans="1:17" s="145" customFormat="1" ht="34.35" customHeight="1" x14ac:dyDescent="0.2">
      <c r="A16" s="9"/>
      <c r="B16" s="181"/>
      <c r="C16" s="8"/>
      <c r="D16" s="4"/>
      <c r="E16" s="342" t="s">
        <v>181</v>
      </c>
      <c r="F16" s="342"/>
      <c r="G16" s="342"/>
      <c r="H16" s="241"/>
      <c r="I16" s="345" t="s">
        <v>197</v>
      </c>
      <c r="J16" s="345"/>
      <c r="K16" s="345"/>
      <c r="L16" s="345"/>
      <c r="M16" s="345"/>
      <c r="N16" s="182"/>
      <c r="O16" s="344"/>
      <c r="P16" s="344"/>
      <c r="Q16" s="22"/>
    </row>
    <row r="17" spans="1:17" s="145" customFormat="1" ht="47.25" customHeight="1" x14ac:dyDescent="0.2">
      <c r="A17" s="9"/>
      <c r="B17" s="181"/>
      <c r="C17" s="8"/>
      <c r="D17" s="4"/>
      <c r="E17" s="343" t="s">
        <v>209</v>
      </c>
      <c r="F17" s="343"/>
      <c r="G17" s="343"/>
      <c r="H17" s="241"/>
      <c r="I17" s="343" t="s">
        <v>198</v>
      </c>
      <c r="J17" s="343"/>
      <c r="K17" s="343"/>
      <c r="L17" s="343"/>
      <c r="M17" s="343"/>
      <c r="N17" s="13"/>
      <c r="O17" s="344"/>
      <c r="P17" s="344"/>
      <c r="Q17" s="22"/>
    </row>
    <row r="18" spans="1:17" s="145" customFormat="1" ht="48" customHeight="1" x14ac:dyDescent="0.2">
      <c r="A18" s="9"/>
      <c r="B18" s="181"/>
      <c r="C18" s="8"/>
      <c r="D18" s="4"/>
      <c r="E18" s="343" t="s">
        <v>196</v>
      </c>
      <c r="F18" s="343"/>
      <c r="G18" s="343"/>
      <c r="H18" s="241"/>
      <c r="I18" s="342" t="s">
        <v>195</v>
      </c>
      <c r="J18" s="342"/>
      <c r="K18" s="342"/>
      <c r="L18" s="342"/>
      <c r="M18" s="342"/>
      <c r="N18" s="13"/>
      <c r="O18" s="344"/>
      <c r="P18" s="344"/>
      <c r="Q18" s="22"/>
    </row>
    <row r="19" spans="1:17" s="145" customFormat="1" ht="46.15" customHeight="1" x14ac:dyDescent="0.2">
      <c r="A19" s="20"/>
      <c r="B19" s="195"/>
      <c r="C19" s="198"/>
      <c r="D19" s="198"/>
      <c r="E19" s="342" t="s">
        <v>194</v>
      </c>
      <c r="F19" s="342"/>
      <c r="G19" s="342"/>
      <c r="H19" s="198"/>
      <c r="I19" s="198"/>
      <c r="J19" s="198"/>
      <c r="K19" s="198"/>
      <c r="L19" s="198"/>
      <c r="M19" s="198"/>
      <c r="N19" s="198"/>
      <c r="O19" s="198"/>
      <c r="P19" s="22"/>
      <c r="Q19" s="22"/>
    </row>
    <row r="20" spans="1:17" s="145" customFormat="1" ht="15.75" customHeight="1" x14ac:dyDescent="0.25">
      <c r="A20" s="20"/>
      <c r="B20" s="199"/>
      <c r="C20" s="196"/>
      <c r="D20" s="196"/>
      <c r="E20" s="196"/>
      <c r="F20" s="196"/>
      <c r="G20" s="196"/>
      <c r="H20" s="196"/>
      <c r="I20" s="196"/>
      <c r="J20" s="196"/>
      <c r="K20" s="196"/>
      <c r="L20" s="196"/>
      <c r="M20" s="196"/>
      <c r="N20" s="196"/>
      <c r="O20" s="196"/>
      <c r="P20" s="22"/>
      <c r="Q20" s="22"/>
    </row>
    <row r="21" spans="1:17" s="145" customFormat="1" ht="15.75" customHeight="1" x14ac:dyDescent="0.25">
      <c r="A21" s="20"/>
      <c r="B21" s="199"/>
      <c r="C21" s="196"/>
      <c r="D21" s="196"/>
      <c r="E21" s="196"/>
      <c r="F21" s="196"/>
      <c r="G21" s="196"/>
      <c r="H21" s="196"/>
      <c r="I21" s="196"/>
      <c r="J21" s="196"/>
      <c r="K21" s="196"/>
      <c r="L21" s="196"/>
      <c r="M21" s="196"/>
      <c r="N21" s="196"/>
      <c r="O21" s="196"/>
      <c r="P21" s="22"/>
      <c r="Q21" s="22"/>
    </row>
    <row r="22" spans="1:17" s="145" customFormat="1" ht="15.75" customHeight="1" x14ac:dyDescent="0.25">
      <c r="A22" s="20"/>
      <c r="B22" s="199"/>
      <c r="C22" s="196"/>
      <c r="D22" s="196"/>
      <c r="E22" s="196"/>
      <c r="F22" s="196"/>
      <c r="G22" s="196"/>
      <c r="H22" s="196"/>
      <c r="I22" s="196"/>
      <c r="J22" s="196"/>
      <c r="K22" s="196"/>
      <c r="L22" s="196"/>
      <c r="M22" s="196"/>
      <c r="N22" s="196"/>
      <c r="O22" s="196"/>
      <c r="P22" s="22"/>
      <c r="Q22" s="22"/>
    </row>
    <row r="23" spans="1:17" s="145" customFormat="1" ht="15.75" customHeight="1" x14ac:dyDescent="0.25">
      <c r="A23" s="20"/>
      <c r="B23" s="199"/>
      <c r="C23" s="196"/>
      <c r="D23" s="196"/>
      <c r="E23" s="196"/>
      <c r="F23" s="196"/>
      <c r="G23" s="196"/>
      <c r="H23" s="196"/>
      <c r="I23" s="196"/>
      <c r="J23" s="196"/>
      <c r="K23" s="196"/>
      <c r="L23" s="196"/>
      <c r="M23" s="196"/>
      <c r="N23" s="196"/>
      <c r="O23" s="196"/>
      <c r="P23" s="22"/>
      <c r="Q23" s="22"/>
    </row>
    <row r="24" spans="1:17" s="145" customFormat="1" ht="15.75" customHeight="1" x14ac:dyDescent="0.25">
      <c r="A24" s="20"/>
      <c r="B24" s="199"/>
      <c r="C24" s="196"/>
      <c r="D24" s="196"/>
      <c r="E24" s="196"/>
      <c r="F24" s="196"/>
      <c r="G24" s="196"/>
      <c r="H24" s="196"/>
      <c r="I24" s="196"/>
      <c r="J24" s="196"/>
      <c r="K24" s="196"/>
      <c r="L24" s="196"/>
      <c r="M24" s="196"/>
      <c r="N24" s="196"/>
      <c r="O24" s="196"/>
      <c r="P24" s="22"/>
      <c r="Q24" s="22"/>
    </row>
    <row r="25" spans="1:17" s="145" customFormat="1" ht="15.75" customHeight="1" x14ac:dyDescent="0.25">
      <c r="A25" s="20"/>
      <c r="B25" s="199"/>
      <c r="C25" s="196"/>
      <c r="D25" s="196"/>
      <c r="E25" s="196"/>
      <c r="F25" s="196"/>
      <c r="G25" s="196"/>
      <c r="H25" s="196"/>
      <c r="I25" s="196"/>
      <c r="J25" s="196"/>
      <c r="K25" s="196"/>
      <c r="L25" s="196"/>
      <c r="M25" s="196"/>
      <c r="N25" s="196"/>
      <c r="O25" s="196"/>
      <c r="P25" s="22"/>
      <c r="Q25" s="22"/>
    </row>
    <row r="26" spans="1:17" s="145" customFormat="1" ht="15.75" customHeight="1" x14ac:dyDescent="0.25">
      <c r="A26" s="20"/>
      <c r="B26" s="199"/>
      <c r="C26" s="196"/>
      <c r="D26" s="196"/>
      <c r="E26" s="196"/>
      <c r="F26" s="196"/>
      <c r="G26" s="196"/>
      <c r="H26" s="196"/>
      <c r="I26" s="196"/>
      <c r="J26" s="196"/>
      <c r="K26" s="196"/>
      <c r="L26" s="196"/>
      <c r="M26" s="196"/>
      <c r="N26" s="196"/>
      <c r="O26" s="196"/>
      <c r="P26" s="22"/>
      <c r="Q26" s="22"/>
    </row>
    <row r="27" spans="1:17" s="145" customFormat="1" ht="15.75" customHeight="1" x14ac:dyDescent="0.25">
      <c r="A27" s="20"/>
      <c r="B27" s="199"/>
      <c r="C27" s="196"/>
      <c r="D27" s="196"/>
      <c r="E27" s="196"/>
      <c r="F27" s="196"/>
      <c r="G27" s="196"/>
      <c r="H27" s="196"/>
      <c r="I27" s="196"/>
      <c r="J27" s="196"/>
      <c r="K27" s="196"/>
      <c r="L27" s="196"/>
      <c r="M27" s="196"/>
      <c r="N27" s="196"/>
      <c r="O27" s="196"/>
      <c r="P27" s="22"/>
      <c r="Q27" s="22"/>
    </row>
    <row r="28" spans="1:17" s="145" customFormat="1" ht="15.75" customHeight="1" x14ac:dyDescent="0.25">
      <c r="A28" s="20"/>
      <c r="B28" s="199"/>
      <c r="C28" s="196"/>
      <c r="D28" s="196"/>
      <c r="E28" s="196"/>
      <c r="F28" s="196"/>
      <c r="G28" s="196"/>
      <c r="H28" s="196"/>
      <c r="I28" s="196"/>
      <c r="J28" s="196"/>
      <c r="K28" s="196"/>
      <c r="L28" s="196"/>
      <c r="M28" s="196"/>
      <c r="N28" s="196"/>
      <c r="O28" s="196"/>
      <c r="P28" s="22"/>
      <c r="Q28" s="22"/>
    </row>
    <row r="29" spans="1:17" s="145" customFormat="1" ht="15.75" customHeight="1" x14ac:dyDescent="0.25">
      <c r="A29" s="20"/>
      <c r="B29" s="199"/>
      <c r="C29" s="196"/>
      <c r="D29" s="196"/>
      <c r="E29" s="196"/>
      <c r="F29" s="196"/>
      <c r="G29" s="196"/>
      <c r="H29" s="196"/>
      <c r="I29" s="196"/>
      <c r="J29" s="196"/>
      <c r="K29" s="196"/>
      <c r="L29" s="196"/>
      <c r="M29" s="196"/>
      <c r="N29" s="196"/>
      <c r="O29" s="196"/>
      <c r="P29" s="22"/>
      <c r="Q29" s="22"/>
    </row>
    <row r="30" spans="1:17" s="145" customFormat="1" ht="15.75" customHeight="1" x14ac:dyDescent="0.25">
      <c r="A30" s="20"/>
      <c r="B30" s="199"/>
      <c r="C30" s="196"/>
      <c r="D30" s="196"/>
      <c r="E30" s="196"/>
      <c r="F30" s="196"/>
      <c r="G30" s="196"/>
      <c r="H30" s="196"/>
      <c r="I30" s="196"/>
      <c r="J30" s="196"/>
      <c r="K30" s="196"/>
      <c r="L30" s="196"/>
      <c r="M30" s="196"/>
      <c r="N30" s="196"/>
      <c r="O30" s="196"/>
      <c r="P30" s="22"/>
      <c r="Q30" s="22"/>
    </row>
    <row r="31" spans="1:17" s="145" customFormat="1" ht="15.75" customHeight="1" x14ac:dyDescent="0.25">
      <c r="A31" s="20"/>
      <c r="B31" s="199"/>
      <c r="C31" s="196"/>
      <c r="D31" s="196"/>
      <c r="E31" s="196"/>
      <c r="F31" s="196"/>
      <c r="G31" s="196"/>
      <c r="H31" s="196"/>
      <c r="I31" s="196"/>
      <c r="J31" s="196"/>
      <c r="K31" s="196"/>
      <c r="L31" s="196"/>
      <c r="M31" s="196"/>
      <c r="N31" s="196"/>
      <c r="O31" s="196"/>
      <c r="P31" s="22"/>
      <c r="Q31" s="22"/>
    </row>
    <row r="32" spans="1:17" s="145" customFormat="1" ht="15.75" customHeight="1" x14ac:dyDescent="0.25">
      <c r="A32" s="20"/>
      <c r="B32" s="199"/>
      <c r="C32" s="196"/>
      <c r="D32" s="196"/>
      <c r="E32" s="196"/>
      <c r="F32" s="196"/>
      <c r="G32" s="196"/>
      <c r="H32" s="196"/>
      <c r="I32" s="196"/>
      <c r="J32" s="196"/>
      <c r="K32" s="196"/>
      <c r="L32" s="196"/>
      <c r="M32" s="196"/>
      <c r="N32" s="196"/>
      <c r="O32" s="196"/>
      <c r="P32" s="22"/>
      <c r="Q32" s="22"/>
    </row>
    <row r="33" spans="1:17" s="145" customFormat="1" ht="15.75" customHeight="1" x14ac:dyDescent="0.25">
      <c r="A33" s="20"/>
      <c r="B33" s="199"/>
      <c r="C33" s="196"/>
      <c r="D33" s="196"/>
      <c r="E33" s="196"/>
      <c r="F33" s="196"/>
      <c r="G33" s="196"/>
      <c r="H33" s="196"/>
      <c r="I33" s="196"/>
      <c r="J33" s="196"/>
      <c r="K33" s="196"/>
      <c r="L33" s="196"/>
      <c r="M33" s="196"/>
      <c r="N33" s="196"/>
      <c r="O33" s="196"/>
      <c r="P33" s="22"/>
      <c r="Q33" s="22"/>
    </row>
    <row r="34" spans="1:17" s="145" customFormat="1" ht="15.75" customHeight="1" x14ac:dyDescent="0.25">
      <c r="A34" s="20"/>
      <c r="B34" s="199"/>
      <c r="C34" s="196"/>
      <c r="D34" s="196"/>
      <c r="E34" s="196"/>
      <c r="F34" s="196"/>
      <c r="G34" s="196"/>
      <c r="H34" s="196"/>
      <c r="I34" s="196"/>
      <c r="J34" s="196"/>
      <c r="K34" s="196"/>
      <c r="L34" s="196"/>
      <c r="M34" s="196"/>
      <c r="N34" s="196"/>
      <c r="O34" s="196"/>
      <c r="P34" s="22"/>
      <c r="Q34" s="22"/>
    </row>
    <row r="35" spans="1:17" s="145" customFormat="1" ht="15.75" customHeight="1" x14ac:dyDescent="0.25">
      <c r="A35" s="20"/>
      <c r="B35" s="199"/>
      <c r="C35" s="196"/>
      <c r="D35" s="196"/>
      <c r="E35" s="196"/>
      <c r="F35" s="196"/>
      <c r="G35" s="196"/>
      <c r="H35" s="196"/>
      <c r="I35" s="196"/>
      <c r="J35" s="196"/>
      <c r="K35" s="196"/>
      <c r="L35" s="196"/>
      <c r="M35" s="196"/>
      <c r="N35" s="196"/>
      <c r="O35" s="196"/>
      <c r="P35" s="22"/>
      <c r="Q35" s="22"/>
    </row>
    <row r="36" spans="1:17" s="145" customFormat="1" ht="15.75" customHeight="1" x14ac:dyDescent="0.25">
      <c r="A36" s="20"/>
      <c r="B36" s="199"/>
      <c r="C36" s="196"/>
      <c r="D36" s="196"/>
      <c r="E36" s="196"/>
      <c r="F36" s="196"/>
      <c r="G36" s="196"/>
      <c r="H36" s="196"/>
      <c r="I36" s="196"/>
      <c r="J36" s="196"/>
      <c r="K36" s="196"/>
      <c r="L36" s="196"/>
      <c r="M36" s="196"/>
      <c r="N36" s="196"/>
      <c r="O36" s="196"/>
      <c r="P36" s="22"/>
      <c r="Q36" s="22"/>
    </row>
    <row r="37" spans="1:17" s="145" customFormat="1" ht="15.75" customHeight="1" x14ac:dyDescent="0.25">
      <c r="A37" s="20"/>
      <c r="B37" s="199"/>
      <c r="C37" s="196"/>
      <c r="D37" s="196"/>
      <c r="E37" s="196"/>
      <c r="F37" s="196"/>
      <c r="G37" s="196"/>
      <c r="H37" s="196"/>
      <c r="I37" s="196"/>
      <c r="J37" s="196"/>
      <c r="K37" s="196"/>
      <c r="L37" s="196"/>
      <c r="M37" s="196"/>
      <c r="N37" s="196"/>
      <c r="O37" s="196"/>
      <c r="P37" s="22"/>
      <c r="Q37" s="22"/>
    </row>
    <row r="38" spans="1:17" s="145" customFormat="1" ht="15.75" customHeight="1" x14ac:dyDescent="0.25">
      <c r="A38" s="20"/>
      <c r="B38" s="199"/>
      <c r="C38" s="196"/>
      <c r="D38" s="196"/>
      <c r="E38" s="196"/>
      <c r="F38" s="196"/>
      <c r="G38" s="196"/>
      <c r="H38" s="196"/>
      <c r="I38" s="196"/>
      <c r="J38" s="196"/>
      <c r="K38" s="196"/>
      <c r="L38" s="196"/>
      <c r="M38" s="196"/>
      <c r="N38" s="196"/>
      <c r="O38" s="196"/>
      <c r="P38" s="22"/>
      <c r="Q38" s="22"/>
    </row>
    <row r="39" spans="1:17" s="145" customFormat="1" ht="15.75" customHeight="1" x14ac:dyDescent="0.25">
      <c r="A39" s="20"/>
      <c r="B39" s="199"/>
      <c r="C39" s="196"/>
      <c r="D39" s="196"/>
      <c r="E39" s="196"/>
      <c r="F39" s="196"/>
      <c r="G39" s="196"/>
      <c r="H39" s="196"/>
      <c r="I39" s="196"/>
      <c r="J39" s="196"/>
      <c r="K39" s="196"/>
      <c r="L39" s="196"/>
      <c r="M39" s="196"/>
      <c r="N39" s="196"/>
      <c r="O39" s="196"/>
      <c r="P39" s="22"/>
      <c r="Q39" s="22"/>
    </row>
    <row r="40" spans="1:17" s="145" customFormat="1" ht="15.75" customHeight="1" x14ac:dyDescent="0.25">
      <c r="A40" s="20"/>
      <c r="B40" s="199"/>
      <c r="C40" s="196"/>
      <c r="D40" s="196"/>
      <c r="E40" s="196"/>
      <c r="F40" s="196"/>
      <c r="G40" s="196"/>
      <c r="H40" s="196"/>
      <c r="I40" s="196"/>
      <c r="J40" s="196"/>
      <c r="K40" s="196"/>
      <c r="L40" s="196"/>
      <c r="M40" s="196"/>
      <c r="N40" s="196"/>
      <c r="O40" s="196"/>
      <c r="P40" s="22"/>
      <c r="Q40" s="22"/>
    </row>
    <row r="41" spans="1:17" s="145" customFormat="1" ht="15.75" customHeight="1" x14ac:dyDescent="0.25">
      <c r="A41" s="20"/>
      <c r="B41" s="199"/>
      <c r="C41" s="196"/>
      <c r="D41" s="196"/>
      <c r="E41" s="196"/>
      <c r="F41" s="196"/>
      <c r="G41" s="196"/>
      <c r="H41" s="196"/>
      <c r="I41" s="196"/>
      <c r="J41" s="196"/>
      <c r="K41" s="196"/>
      <c r="L41" s="196"/>
      <c r="M41" s="196"/>
      <c r="N41" s="196"/>
      <c r="O41" s="196"/>
      <c r="P41" s="22"/>
      <c r="Q41" s="22"/>
    </row>
    <row r="42" spans="1:17" s="145" customFormat="1" ht="15.75" customHeight="1" x14ac:dyDescent="0.25">
      <c r="A42" s="20"/>
      <c r="B42" s="199"/>
      <c r="C42" s="196"/>
      <c r="D42" s="196"/>
      <c r="E42" s="196"/>
      <c r="F42" s="196"/>
      <c r="G42" s="196"/>
      <c r="H42" s="196"/>
      <c r="I42" s="196"/>
      <c r="J42" s="196"/>
      <c r="K42" s="196"/>
      <c r="L42" s="196"/>
      <c r="M42" s="196"/>
      <c r="N42" s="196"/>
      <c r="O42" s="196"/>
      <c r="P42" s="22"/>
      <c r="Q42" s="22"/>
    </row>
    <row r="43" spans="1:17" s="145" customFormat="1" ht="15.75" customHeight="1" x14ac:dyDescent="0.25">
      <c r="A43" s="20"/>
      <c r="B43" s="199"/>
      <c r="C43" s="196"/>
      <c r="D43" s="196"/>
      <c r="E43" s="196"/>
      <c r="F43" s="196"/>
      <c r="G43" s="196"/>
      <c r="H43" s="196"/>
      <c r="I43" s="196"/>
      <c r="J43" s="196"/>
      <c r="K43" s="196"/>
      <c r="L43" s="196"/>
      <c r="M43" s="196"/>
      <c r="N43" s="196"/>
      <c r="O43" s="196"/>
      <c r="P43" s="22"/>
      <c r="Q43" s="22"/>
    </row>
    <row r="44" spans="1:17" s="145" customFormat="1" ht="15.75" customHeight="1" x14ac:dyDescent="0.25">
      <c r="A44" s="20"/>
      <c r="B44" s="199"/>
      <c r="C44" s="196"/>
      <c r="D44" s="196"/>
      <c r="E44" s="196"/>
      <c r="F44" s="196"/>
      <c r="G44" s="196"/>
      <c r="H44" s="196"/>
      <c r="I44" s="196"/>
      <c r="J44" s="196"/>
      <c r="K44" s="196"/>
      <c r="L44" s="196"/>
      <c r="M44" s="196"/>
      <c r="N44" s="196"/>
      <c r="O44" s="196"/>
      <c r="P44" s="22"/>
      <c r="Q44" s="22"/>
    </row>
    <row r="45" spans="1:17" s="145" customFormat="1" ht="15.75" customHeight="1" x14ac:dyDescent="0.2">
      <c r="A45" s="20"/>
      <c r="B45" s="20"/>
      <c r="C45" s="20"/>
      <c r="D45" s="20"/>
      <c r="E45" s="20"/>
      <c r="F45" s="20"/>
      <c r="G45" s="20"/>
      <c r="H45" s="20"/>
      <c r="I45" s="20"/>
      <c r="J45" s="20"/>
      <c r="K45" s="20"/>
      <c r="L45" s="20"/>
      <c r="M45" s="20"/>
      <c r="N45" s="20"/>
      <c r="O45" s="22"/>
      <c r="P45" s="22"/>
      <c r="Q45" s="22"/>
    </row>
    <row r="46" spans="1:17" ht="15" x14ac:dyDescent="0.2">
      <c r="A46" s="24"/>
      <c r="B46" s="195"/>
      <c r="C46" s="194"/>
      <c r="D46" s="194"/>
      <c r="E46" s="194"/>
      <c r="F46" s="194"/>
      <c r="G46" s="194"/>
      <c r="H46" s="194"/>
      <c r="I46" s="194"/>
      <c r="J46" s="194"/>
      <c r="K46" s="194"/>
      <c r="L46" s="194"/>
      <c r="M46" s="194"/>
      <c r="N46" s="194"/>
      <c r="O46" s="4"/>
      <c r="P46" s="4"/>
      <c r="Q46" s="4"/>
    </row>
    <row r="47" spans="1:17" ht="249" customHeight="1" x14ac:dyDescent="0.25">
      <c r="A47" s="24"/>
      <c r="B47" s="199"/>
      <c r="C47" s="196"/>
      <c r="D47" s="196"/>
      <c r="E47" s="196"/>
      <c r="F47" s="196"/>
      <c r="G47" s="196"/>
      <c r="H47" s="196"/>
      <c r="I47" s="196"/>
      <c r="J47" s="196"/>
      <c r="K47" s="196"/>
      <c r="L47" s="196"/>
      <c r="M47" s="196"/>
      <c r="N47" s="196"/>
      <c r="O47" s="196"/>
      <c r="P47" s="4"/>
      <c r="Q47" s="4"/>
    </row>
    <row r="48" spans="1:17" ht="12.75" customHeight="1" x14ac:dyDescent="0.25">
      <c r="A48" s="24"/>
      <c r="B48" s="199"/>
      <c r="C48" s="196"/>
      <c r="D48" s="196"/>
      <c r="E48" s="196"/>
      <c r="F48" s="196"/>
      <c r="G48" s="196"/>
      <c r="H48" s="196"/>
      <c r="I48" s="196"/>
      <c r="J48" s="196"/>
      <c r="K48" s="196"/>
      <c r="L48" s="196"/>
      <c r="M48" s="196"/>
      <c r="N48" s="196"/>
      <c r="O48" s="196"/>
      <c r="P48" s="4"/>
      <c r="Q48" s="4"/>
    </row>
    <row r="49" spans="1:17" ht="19.149999999999999" customHeight="1" x14ac:dyDescent="0.25">
      <c r="A49" s="24"/>
      <c r="B49" s="199"/>
      <c r="C49" s="196"/>
      <c r="D49" s="196"/>
      <c r="E49" s="196"/>
      <c r="F49" s="196"/>
      <c r="G49" s="196"/>
      <c r="H49" s="196"/>
      <c r="I49" s="196"/>
      <c r="J49" s="196"/>
      <c r="K49" s="196"/>
      <c r="L49" s="196"/>
      <c r="M49" s="196"/>
      <c r="N49" s="196"/>
      <c r="O49" s="196"/>
      <c r="P49" s="4"/>
      <c r="Q49" s="4"/>
    </row>
    <row r="50" spans="1:17" ht="16.5" customHeight="1" x14ac:dyDescent="0.25">
      <c r="A50" s="24"/>
      <c r="B50" s="199"/>
      <c r="C50" s="196"/>
      <c r="D50" s="196"/>
      <c r="E50" s="196"/>
      <c r="F50" s="196"/>
      <c r="G50" s="196"/>
      <c r="H50" s="196"/>
      <c r="I50" s="196"/>
      <c r="J50" s="196"/>
      <c r="K50" s="196"/>
      <c r="L50" s="196"/>
      <c r="M50" s="196"/>
      <c r="N50" s="196"/>
      <c r="O50" s="196"/>
      <c r="P50" s="4"/>
      <c r="Q50" s="4"/>
    </row>
    <row r="51" spans="1:17" ht="27.75" customHeight="1" x14ac:dyDescent="0.25">
      <c r="A51" s="24"/>
      <c r="B51" s="199"/>
      <c r="C51" s="196"/>
      <c r="D51" s="196"/>
      <c r="E51" s="196"/>
      <c r="F51" s="196"/>
      <c r="G51" s="196"/>
      <c r="H51" s="196"/>
      <c r="I51" s="196"/>
      <c r="J51" s="196"/>
      <c r="K51" s="196"/>
      <c r="L51" s="196"/>
      <c r="M51" s="196"/>
      <c r="N51" s="196"/>
      <c r="O51" s="196"/>
      <c r="P51" s="4"/>
      <c r="Q51" s="4"/>
    </row>
    <row r="52" spans="1:17" ht="18.600000000000001" customHeight="1" x14ac:dyDescent="0.25">
      <c r="A52" s="24"/>
      <c r="B52" s="199"/>
      <c r="C52" s="196"/>
      <c r="D52" s="196"/>
      <c r="E52" s="196"/>
      <c r="F52" s="196"/>
      <c r="G52" s="196"/>
      <c r="H52" s="196"/>
      <c r="I52" s="196"/>
      <c r="J52" s="196"/>
      <c r="K52" s="196"/>
      <c r="L52" s="196"/>
      <c r="M52" s="196"/>
      <c r="N52" s="196"/>
      <c r="O52" s="196"/>
      <c r="P52" s="4"/>
      <c r="Q52" s="4"/>
    </row>
    <row r="53" spans="1:17" ht="18" customHeight="1" x14ac:dyDescent="0.25">
      <c r="A53" s="24"/>
      <c r="B53" s="199"/>
      <c r="C53" s="196"/>
      <c r="D53" s="196"/>
      <c r="E53" s="196"/>
      <c r="F53" s="196"/>
      <c r="G53" s="196"/>
      <c r="H53" s="196"/>
      <c r="I53" s="196"/>
      <c r="J53" s="196"/>
      <c r="K53" s="196"/>
      <c r="L53" s="196"/>
      <c r="M53" s="196"/>
      <c r="N53" s="196"/>
      <c r="O53" s="196"/>
      <c r="P53" s="4"/>
      <c r="Q53" s="4"/>
    </row>
    <row r="54" spans="1:17" ht="50.1" customHeight="1" x14ac:dyDescent="0.25">
      <c r="A54" s="24"/>
      <c r="B54" s="199"/>
      <c r="C54" s="196"/>
      <c r="D54" s="196"/>
      <c r="E54" s="196"/>
      <c r="F54" s="196"/>
      <c r="G54" s="196"/>
      <c r="H54" s="196"/>
      <c r="I54" s="196"/>
      <c r="J54" s="196"/>
      <c r="K54" s="196"/>
      <c r="L54" s="196"/>
      <c r="M54" s="196"/>
      <c r="N54" s="196"/>
      <c r="O54" s="196"/>
      <c r="P54" s="4"/>
      <c r="Q54" s="4"/>
    </row>
    <row r="55" spans="1:17" ht="12.75" customHeight="1" x14ac:dyDescent="0.3">
      <c r="A55" s="24"/>
      <c r="B55" s="26"/>
      <c r="C55" s="25"/>
      <c r="D55" s="4"/>
      <c r="E55" s="4"/>
      <c r="F55" s="4"/>
      <c r="G55" s="4"/>
      <c r="H55" s="4"/>
      <c r="I55" s="4"/>
      <c r="J55" s="4"/>
      <c r="K55" s="4"/>
      <c r="L55" s="4"/>
      <c r="M55" s="4"/>
      <c r="N55" s="4"/>
      <c r="O55" s="4"/>
      <c r="P55" s="4"/>
      <c r="Q55" s="4"/>
    </row>
    <row r="56" spans="1:17" ht="18.75" x14ac:dyDescent="0.3">
      <c r="A56" s="4"/>
      <c r="B56" s="4"/>
      <c r="C56" s="144"/>
      <c r="D56" s="4"/>
      <c r="E56" s="4"/>
      <c r="F56" s="4"/>
      <c r="G56" s="4"/>
      <c r="H56" s="4"/>
      <c r="I56" s="4"/>
      <c r="J56" s="4"/>
      <c r="K56" s="4"/>
      <c r="L56" s="4"/>
      <c r="M56" s="4"/>
      <c r="N56" s="4"/>
      <c r="O56" s="4"/>
      <c r="P56" s="4"/>
      <c r="Q56" s="4"/>
    </row>
  </sheetData>
  <sheetProtection algorithmName="SHA-512" hashValue="azLJhbH3Aab0T4HzKNKO5YOp4b/W2lD9nWOggNgBUiDbFJEuS/ritR6Sf68Cbd6cTWTO47c8XNlc1/iej89OXg==" saltValue="V4IaFcdo6oj5v2Q6gicHrw==" spinCount="100000" sheet="1" selectLockedCells="1"/>
  <mergeCells count="24">
    <mergeCell ref="E19:G19"/>
    <mergeCell ref="E18:G18"/>
    <mergeCell ref="I18:M18"/>
    <mergeCell ref="O18:P18"/>
    <mergeCell ref="I16:M16"/>
    <mergeCell ref="O16:P16"/>
    <mergeCell ref="E17:G17"/>
    <mergeCell ref="I17:M17"/>
    <mergeCell ref="O17:P17"/>
    <mergeCell ref="E16:G16"/>
    <mergeCell ref="A1:Q1"/>
    <mergeCell ref="B2:M3"/>
    <mergeCell ref="C14:F14"/>
    <mergeCell ref="H14:I14"/>
    <mergeCell ref="C9:M9"/>
    <mergeCell ref="M14:P14"/>
    <mergeCell ref="B11:J11"/>
    <mergeCell ref="C12:F12"/>
    <mergeCell ref="H12:I12"/>
    <mergeCell ref="L12:L13"/>
    <mergeCell ref="M12:P13"/>
    <mergeCell ref="C13:F13"/>
    <mergeCell ref="H13:I13"/>
    <mergeCell ref="O3:Q3"/>
  </mergeCells>
  <conditionalFormatting sqref="K10:L10">
    <cfRule type="iconSet" priority="1">
      <iconSet iconSet="3Symbols2">
        <cfvo type="percent" val="0"/>
        <cfvo type="percent" val="33"/>
        <cfvo type="percent" val="67"/>
      </iconSet>
    </cfRule>
  </conditionalFormatting>
  <dataValidations count="1">
    <dataValidation type="list" allowBlank="1" showInputMessage="1" showErrorMessage="1" sqref="H13:H14" xr:uid="{00000000-0002-0000-0000-000000000000}">
      <formula1>#REF!</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Q86"/>
  <sheetViews>
    <sheetView workbookViewId="0">
      <selection activeCell="C78" sqref="C78:O85"/>
    </sheetView>
  </sheetViews>
  <sheetFormatPr defaultColWidth="10.42578125" defaultRowHeight="12.75" customHeight="1" x14ac:dyDescent="0.15"/>
  <cols>
    <col min="1" max="1" width="10.7109375" style="27" customWidth="1"/>
    <col min="2" max="2" width="3.42578125" style="27" customWidth="1"/>
    <col min="3" max="3" width="8.42578125" style="27" customWidth="1"/>
    <col min="4" max="4" width="10.42578125" style="27" customWidth="1"/>
    <col min="5" max="5" width="7.5703125" style="27" customWidth="1"/>
    <col min="6" max="6" width="12.5703125" style="27" customWidth="1"/>
    <col min="7" max="7" width="14" style="27" customWidth="1"/>
    <col min="8" max="8" width="6" style="27" customWidth="1"/>
    <col min="9" max="9" width="6.7109375" style="27" customWidth="1"/>
    <col min="10" max="10" width="12.28515625" style="27" customWidth="1"/>
    <col min="11" max="11" width="10.42578125" style="27"/>
    <col min="12" max="12" width="12.7109375" style="27" customWidth="1"/>
    <col min="13" max="13" width="11.28515625" style="27" customWidth="1"/>
    <col min="14" max="14" width="12.5703125" style="27" customWidth="1"/>
    <col min="15" max="15" width="10.42578125" style="27"/>
    <col min="16" max="16" width="3.42578125" style="27" customWidth="1"/>
    <col min="17" max="17" width="10.7109375" style="27" customWidth="1"/>
    <col min="18" max="16384" width="10.42578125" style="27"/>
  </cols>
  <sheetData>
    <row r="1" spans="1:17" ht="15" customHeight="1" x14ac:dyDescent="0.15">
      <c r="A1" s="236"/>
      <c r="B1" s="237"/>
      <c r="C1" s="237"/>
      <c r="D1" s="237"/>
      <c r="E1" s="237"/>
      <c r="F1" s="237"/>
      <c r="G1" s="237"/>
      <c r="H1" s="237"/>
      <c r="I1" s="237"/>
      <c r="J1" s="237"/>
      <c r="K1" s="237"/>
      <c r="L1" s="237"/>
      <c r="M1" s="237"/>
      <c r="N1" s="237"/>
      <c r="O1" s="237"/>
      <c r="P1" s="237"/>
      <c r="Q1" s="237"/>
    </row>
    <row r="2" spans="1:17" ht="15" customHeight="1" x14ac:dyDescent="0.15">
      <c r="A2" s="41"/>
      <c r="B2" s="333" t="str">
        <f>Forside!B2</f>
        <v>Standardløsning for klimaskærm i bygninger</v>
      </c>
      <c r="C2" s="333"/>
      <c r="D2" s="333"/>
      <c r="E2" s="333"/>
      <c r="F2" s="333"/>
      <c r="G2" s="333"/>
      <c r="H2" s="333"/>
      <c r="I2" s="333"/>
      <c r="J2" s="333"/>
      <c r="K2" s="333"/>
      <c r="L2" s="333"/>
      <c r="M2" s="333"/>
      <c r="N2" s="17"/>
      <c r="O2" s="5"/>
      <c r="P2" s="5"/>
      <c r="Q2" s="4"/>
    </row>
    <row r="3" spans="1:17" ht="22.5" customHeight="1" x14ac:dyDescent="0.25">
      <c r="A3" s="18"/>
      <c r="B3" s="333"/>
      <c r="C3" s="333"/>
      <c r="D3" s="333"/>
      <c r="E3" s="333"/>
      <c r="F3" s="333"/>
      <c r="G3" s="333"/>
      <c r="H3" s="333"/>
      <c r="I3" s="333"/>
      <c r="J3" s="333"/>
      <c r="K3" s="333"/>
      <c r="L3" s="333"/>
      <c r="M3" s="333"/>
      <c r="N3" s="341" t="str">
        <f>Forside!O3</f>
        <v>Version 2: 02-03-2026</v>
      </c>
      <c r="O3" s="341"/>
      <c r="P3" s="341"/>
      <c r="Q3" s="341"/>
    </row>
    <row r="4" spans="1:17" ht="15" customHeight="1" x14ac:dyDescent="0.15">
      <c r="A4" s="19"/>
      <c r="B4" s="19"/>
      <c r="C4" s="19"/>
      <c r="D4" s="19"/>
      <c r="E4" s="19"/>
      <c r="F4" s="19"/>
      <c r="G4" s="19"/>
      <c r="H4" s="19"/>
      <c r="I4" s="19"/>
      <c r="J4" s="19"/>
      <c r="K4" s="19"/>
      <c r="L4" s="19"/>
      <c r="M4" s="19"/>
      <c r="N4" s="19"/>
      <c r="O4" s="19"/>
      <c r="P4" s="19"/>
      <c r="Q4" s="19"/>
    </row>
    <row r="5" spans="1:17" ht="6" customHeight="1" x14ac:dyDescent="0.15">
      <c r="A5" s="4"/>
      <c r="B5" s="4"/>
      <c r="C5" s="4"/>
      <c r="D5" s="4"/>
      <c r="E5" s="4"/>
      <c r="F5" s="4"/>
      <c r="G5" s="4"/>
      <c r="H5" s="4"/>
      <c r="I5" s="4"/>
      <c r="J5" s="4"/>
      <c r="K5" s="4"/>
      <c r="L5" s="4"/>
      <c r="M5" s="4"/>
      <c r="N5" s="4"/>
      <c r="O5" s="4"/>
      <c r="P5" s="4"/>
      <c r="Q5" s="4"/>
    </row>
    <row r="6" spans="1:17" ht="15" x14ac:dyDescent="0.2">
      <c r="A6" s="4"/>
      <c r="B6" s="4"/>
      <c r="C6" s="312" t="s">
        <v>69</v>
      </c>
      <c r="D6" s="4"/>
      <c r="E6" s="4"/>
      <c r="F6" s="4"/>
      <c r="G6" s="4"/>
      <c r="H6" s="4"/>
      <c r="I6" s="4"/>
      <c r="J6" s="4"/>
      <c r="K6" s="4"/>
      <c r="L6" s="4"/>
      <c r="M6" s="4"/>
      <c r="N6" s="4"/>
      <c r="O6" s="4"/>
      <c r="P6" s="4"/>
      <c r="Q6" s="4"/>
    </row>
    <row r="7" spans="1:17" s="145" customFormat="1" ht="6" customHeight="1" x14ac:dyDescent="0.2">
      <c r="A7" s="20"/>
      <c r="B7" s="20"/>
      <c r="C7" s="21"/>
      <c r="D7" s="22"/>
      <c r="E7" s="22"/>
      <c r="F7" s="22"/>
      <c r="G7" s="22"/>
      <c r="H7" s="22"/>
      <c r="I7" s="22"/>
      <c r="J7" s="23"/>
      <c r="K7" s="22"/>
      <c r="L7" s="22"/>
      <c r="M7" s="22"/>
      <c r="N7" s="22"/>
      <c r="O7" s="22"/>
      <c r="P7" s="22"/>
      <c r="Q7" s="22"/>
    </row>
    <row r="8" spans="1:17" s="145" customFormat="1" ht="60.75" customHeight="1" x14ac:dyDescent="0.2">
      <c r="A8" s="362"/>
      <c r="B8" s="362"/>
      <c r="C8" s="348" t="s">
        <v>215</v>
      </c>
      <c r="D8" s="348"/>
      <c r="E8" s="348"/>
      <c r="F8" s="348"/>
      <c r="G8" s="348"/>
      <c r="H8" s="348"/>
      <c r="I8" s="348"/>
      <c r="J8" s="348"/>
      <c r="K8" s="348"/>
      <c r="L8" s="348"/>
      <c r="M8" s="348"/>
      <c r="N8" s="348"/>
      <c r="O8" s="348"/>
      <c r="P8" s="357"/>
      <c r="Q8" s="357"/>
    </row>
    <row r="9" spans="1:17" s="145" customFormat="1" ht="60.75" customHeight="1" x14ac:dyDescent="0.2">
      <c r="A9" s="362"/>
      <c r="B9" s="362"/>
      <c r="C9" s="348"/>
      <c r="D9" s="348"/>
      <c r="E9" s="348"/>
      <c r="F9" s="348"/>
      <c r="G9" s="348"/>
      <c r="H9" s="348"/>
      <c r="I9" s="348"/>
      <c r="J9" s="348"/>
      <c r="K9" s="348"/>
      <c r="L9" s="348"/>
      <c r="M9" s="348"/>
      <c r="N9" s="348"/>
      <c r="O9" s="348"/>
      <c r="P9" s="357"/>
      <c r="Q9" s="357"/>
    </row>
    <row r="10" spans="1:17" s="145" customFormat="1" ht="85.15" customHeight="1" x14ac:dyDescent="0.2">
      <c r="A10" s="362"/>
      <c r="B10" s="362"/>
      <c r="C10" s="348"/>
      <c r="D10" s="348"/>
      <c r="E10" s="348"/>
      <c r="F10" s="348"/>
      <c r="G10" s="348"/>
      <c r="H10" s="348"/>
      <c r="I10" s="348"/>
      <c r="J10" s="348"/>
      <c r="K10" s="348"/>
      <c r="L10" s="348"/>
      <c r="M10" s="348"/>
      <c r="N10" s="348"/>
      <c r="O10" s="348"/>
      <c r="P10" s="357"/>
      <c r="Q10" s="357"/>
    </row>
    <row r="11" spans="1:17" s="145" customFormat="1" ht="6" customHeight="1" x14ac:dyDescent="0.2">
      <c r="A11" s="260"/>
      <c r="B11" s="260"/>
      <c r="C11" s="348"/>
      <c r="D11" s="348"/>
      <c r="E11" s="348"/>
      <c r="F11" s="348"/>
      <c r="G11" s="348"/>
      <c r="H11" s="348"/>
      <c r="I11" s="348"/>
      <c r="J11" s="348"/>
      <c r="K11" s="348"/>
      <c r="L11" s="348"/>
      <c r="M11" s="348"/>
      <c r="N11" s="348"/>
      <c r="O11" s="348"/>
      <c r="P11" s="357"/>
      <c r="Q11" s="357"/>
    </row>
    <row r="12" spans="1:17" s="145" customFormat="1" ht="15.75" customHeight="1" x14ac:dyDescent="0.2">
      <c r="A12" s="362"/>
      <c r="B12" s="362"/>
      <c r="C12" s="348"/>
      <c r="D12" s="348"/>
      <c r="E12" s="348"/>
      <c r="F12" s="348"/>
      <c r="G12" s="348"/>
      <c r="H12" s="348"/>
      <c r="I12" s="348"/>
      <c r="J12" s="348"/>
      <c r="K12" s="348"/>
      <c r="L12" s="348"/>
      <c r="M12" s="348"/>
      <c r="N12" s="348"/>
      <c r="O12" s="348"/>
      <c r="P12" s="357"/>
      <c r="Q12" s="357"/>
    </row>
    <row r="13" spans="1:17" s="145" customFormat="1" ht="15.75" customHeight="1" x14ac:dyDescent="0.2">
      <c r="A13" s="362"/>
      <c r="B13" s="362"/>
      <c r="C13" s="348"/>
      <c r="D13" s="348"/>
      <c r="E13" s="348"/>
      <c r="F13" s="348"/>
      <c r="G13" s="348"/>
      <c r="H13" s="348"/>
      <c r="I13" s="348"/>
      <c r="J13" s="348"/>
      <c r="K13" s="348"/>
      <c r="L13" s="348"/>
      <c r="M13" s="348"/>
      <c r="N13" s="348"/>
      <c r="O13" s="348"/>
      <c r="P13" s="357"/>
      <c r="Q13" s="357"/>
    </row>
    <row r="14" spans="1:17" s="145" customFormat="1" ht="15.75" customHeight="1" x14ac:dyDescent="0.2">
      <c r="A14" s="362"/>
      <c r="B14" s="362"/>
      <c r="C14" s="348"/>
      <c r="D14" s="348"/>
      <c r="E14" s="348"/>
      <c r="F14" s="348"/>
      <c r="G14" s="348"/>
      <c r="H14" s="348"/>
      <c r="I14" s="348"/>
      <c r="J14" s="348"/>
      <c r="K14" s="348"/>
      <c r="L14" s="348"/>
      <c r="M14" s="348"/>
      <c r="N14" s="348"/>
      <c r="O14" s="348"/>
      <c r="P14" s="357"/>
      <c r="Q14" s="357"/>
    </row>
    <row r="15" spans="1:17" s="145" customFormat="1" ht="15.75" customHeight="1" x14ac:dyDescent="0.2">
      <c r="A15" s="362"/>
      <c r="B15" s="362"/>
      <c r="C15" s="348"/>
      <c r="D15" s="348"/>
      <c r="E15" s="348"/>
      <c r="F15" s="348"/>
      <c r="G15" s="348"/>
      <c r="H15" s="348"/>
      <c r="I15" s="348"/>
      <c r="J15" s="348"/>
      <c r="K15" s="348"/>
      <c r="L15" s="348"/>
      <c r="M15" s="348"/>
      <c r="N15" s="348"/>
      <c r="O15" s="348"/>
      <c r="P15" s="357"/>
      <c r="Q15" s="357"/>
    </row>
    <row r="16" spans="1:17" s="145" customFormat="1" ht="15.75" customHeight="1" x14ac:dyDescent="0.2">
      <c r="A16" s="362"/>
      <c r="B16" s="362"/>
      <c r="C16" s="20"/>
      <c r="D16" s="20"/>
      <c r="E16" s="20"/>
      <c r="F16" s="20"/>
      <c r="G16" s="20"/>
      <c r="H16" s="20"/>
      <c r="I16" s="20"/>
      <c r="J16" s="20"/>
      <c r="K16" s="20"/>
      <c r="L16" s="20"/>
      <c r="M16" s="20"/>
      <c r="N16" s="20"/>
      <c r="O16" s="22"/>
      <c r="P16" s="22"/>
      <c r="Q16" s="22"/>
    </row>
    <row r="17" spans="1:17" s="145" customFormat="1" ht="15" customHeight="1" x14ac:dyDescent="0.2">
      <c r="A17" s="362"/>
      <c r="B17" s="362"/>
      <c r="C17" s="312" t="s">
        <v>127</v>
      </c>
      <c r="D17" s="20"/>
      <c r="E17" s="20"/>
      <c r="F17" s="20"/>
      <c r="G17" s="20"/>
      <c r="H17" s="20"/>
      <c r="I17" s="20"/>
      <c r="J17" s="20"/>
      <c r="K17" s="20"/>
      <c r="L17" s="20"/>
      <c r="M17" s="20"/>
      <c r="N17" s="20"/>
      <c r="O17" s="22"/>
      <c r="P17" s="22"/>
      <c r="Q17" s="22"/>
    </row>
    <row r="18" spans="1:17" s="145" customFormat="1" ht="6" customHeight="1" x14ac:dyDescent="0.2">
      <c r="A18" s="362"/>
      <c r="B18" s="362"/>
      <c r="C18" s="173"/>
      <c r="D18" s="20"/>
      <c r="E18" s="20"/>
      <c r="F18" s="20"/>
      <c r="G18" s="20"/>
      <c r="H18" s="20"/>
      <c r="I18" s="20"/>
      <c r="J18" s="20"/>
      <c r="K18" s="20"/>
      <c r="L18" s="20"/>
      <c r="M18" s="20"/>
      <c r="N18" s="20"/>
      <c r="O18" s="22"/>
      <c r="P18" s="22"/>
      <c r="Q18" s="22"/>
    </row>
    <row r="19" spans="1:17" s="145" customFormat="1" ht="77.25" customHeight="1" x14ac:dyDescent="0.25">
      <c r="A19" s="362"/>
      <c r="B19" s="362"/>
      <c r="C19" s="365" t="s">
        <v>207</v>
      </c>
      <c r="D19" s="365"/>
      <c r="E19" s="365"/>
      <c r="F19" s="365"/>
      <c r="G19" s="365"/>
      <c r="H19" s="365"/>
      <c r="I19" s="365"/>
      <c r="J19" s="365"/>
      <c r="K19" s="365"/>
      <c r="L19" s="365"/>
      <c r="M19" s="365"/>
      <c r="N19" s="365"/>
      <c r="O19" s="365"/>
      <c r="P19" s="357"/>
      <c r="Q19" s="357"/>
    </row>
    <row r="20" spans="1:17" s="145" customFormat="1" ht="6" customHeight="1" x14ac:dyDescent="0.2">
      <c r="A20" s="362"/>
      <c r="B20" s="362"/>
      <c r="C20" s="261"/>
      <c r="D20" s="261"/>
      <c r="E20" s="261"/>
      <c r="F20" s="261"/>
      <c r="G20" s="261"/>
      <c r="H20" s="261"/>
      <c r="I20" s="261"/>
      <c r="J20" s="261"/>
      <c r="K20" s="261"/>
      <c r="L20" s="261"/>
      <c r="M20" s="261"/>
      <c r="N20" s="261"/>
      <c r="O20" s="261"/>
      <c r="P20" s="270"/>
      <c r="Q20" s="22"/>
    </row>
    <row r="21" spans="1:17" s="145" customFormat="1" ht="15.75" customHeight="1" x14ac:dyDescent="0.2">
      <c r="A21" s="362"/>
      <c r="B21" s="362"/>
      <c r="C21" s="261"/>
      <c r="D21" s="261"/>
      <c r="E21" s="364" t="s">
        <v>157</v>
      </c>
      <c r="F21" s="364"/>
      <c r="G21" s="364"/>
      <c r="H21" s="364"/>
      <c r="I21" s="364"/>
      <c r="J21" s="364"/>
      <c r="K21" s="364"/>
      <c r="L21" s="364"/>
      <c r="M21" s="364"/>
      <c r="N21" s="364"/>
      <c r="O21" s="261"/>
      <c r="P21" s="270"/>
      <c r="Q21" s="22"/>
    </row>
    <row r="22" spans="1:17" s="145" customFormat="1" ht="15.75" customHeight="1" x14ac:dyDescent="0.2">
      <c r="A22" s="362"/>
      <c r="B22" s="362"/>
      <c r="C22" s="192"/>
      <c r="D22" s="192"/>
      <c r="E22" s="358" t="s">
        <v>210</v>
      </c>
      <c r="F22" s="358"/>
      <c r="G22" s="358"/>
      <c r="H22" s="358" t="s">
        <v>211</v>
      </c>
      <c r="I22" s="358"/>
      <c r="J22" s="358"/>
      <c r="K22" s="358"/>
      <c r="L22" s="358"/>
      <c r="M22" s="358"/>
      <c r="N22" s="358"/>
      <c r="O22" s="193"/>
      <c r="P22" s="22"/>
      <c r="Q22" s="22"/>
    </row>
    <row r="23" spans="1:17" s="145" customFormat="1" ht="15.75" customHeight="1" x14ac:dyDescent="0.2">
      <c r="A23" s="362"/>
      <c r="B23" s="362"/>
      <c r="C23" s="192"/>
      <c r="D23" s="192"/>
      <c r="E23" s="359" t="s">
        <v>129</v>
      </c>
      <c r="F23" s="360"/>
      <c r="G23" s="361"/>
      <c r="H23" s="272" t="s">
        <v>133</v>
      </c>
      <c r="I23" s="272"/>
      <c r="J23" s="273"/>
      <c r="K23" s="274"/>
      <c r="L23" s="274"/>
      <c r="M23" s="274"/>
      <c r="N23" s="275"/>
      <c r="O23" s="193"/>
      <c r="P23" s="22"/>
      <c r="Q23" s="22"/>
    </row>
    <row r="24" spans="1:17" s="145" customFormat="1" ht="15.75" customHeight="1" x14ac:dyDescent="0.2">
      <c r="A24" s="362"/>
      <c r="B24" s="362"/>
      <c r="C24" s="192"/>
      <c r="D24" s="192"/>
      <c r="E24" s="351" t="s">
        <v>105</v>
      </c>
      <c r="F24" s="351"/>
      <c r="G24" s="351"/>
      <c r="H24" s="363" t="s">
        <v>131</v>
      </c>
      <c r="I24" s="363"/>
      <c r="J24" s="363"/>
      <c r="K24" s="363"/>
      <c r="L24" s="363"/>
      <c r="M24" s="363"/>
      <c r="N24" s="363"/>
      <c r="O24" s="193"/>
      <c r="P24" s="22"/>
      <c r="Q24" s="22"/>
    </row>
    <row r="25" spans="1:17" s="145" customFormat="1" ht="15.75" customHeight="1" x14ac:dyDescent="0.2">
      <c r="A25" s="362"/>
      <c r="B25" s="362"/>
      <c r="C25" s="192"/>
      <c r="D25" s="192"/>
      <c r="E25" s="351"/>
      <c r="F25" s="351"/>
      <c r="G25" s="351"/>
      <c r="H25" s="363"/>
      <c r="I25" s="363"/>
      <c r="J25" s="363"/>
      <c r="K25" s="363"/>
      <c r="L25" s="363"/>
      <c r="M25" s="363"/>
      <c r="N25" s="363"/>
      <c r="O25" s="193"/>
      <c r="P25" s="22"/>
      <c r="Q25" s="22"/>
    </row>
    <row r="26" spans="1:17" s="145" customFormat="1" ht="15.75" customHeight="1" x14ac:dyDescent="0.2">
      <c r="A26" s="362"/>
      <c r="B26" s="362"/>
      <c r="C26" s="192"/>
      <c r="D26" s="192"/>
      <c r="E26" s="351"/>
      <c r="F26" s="351"/>
      <c r="G26" s="351"/>
      <c r="H26" s="363"/>
      <c r="I26" s="363"/>
      <c r="J26" s="363"/>
      <c r="K26" s="363"/>
      <c r="L26" s="363"/>
      <c r="M26" s="363"/>
      <c r="N26" s="363"/>
      <c r="O26" s="193"/>
      <c r="P26" s="22"/>
      <c r="Q26" s="22"/>
    </row>
    <row r="27" spans="1:17" s="145" customFormat="1" ht="15.75" customHeight="1" x14ac:dyDescent="0.2">
      <c r="A27" s="362"/>
      <c r="B27" s="362"/>
      <c r="C27" s="192"/>
      <c r="D27" s="192"/>
      <c r="E27" s="351" t="s">
        <v>106</v>
      </c>
      <c r="F27" s="351"/>
      <c r="G27" s="351"/>
      <c r="H27" s="366" t="s">
        <v>132</v>
      </c>
      <c r="I27" s="366"/>
      <c r="J27" s="366"/>
      <c r="K27" s="366"/>
      <c r="L27" s="366"/>
      <c r="M27" s="366"/>
      <c r="N27" s="366"/>
      <c r="O27" s="193"/>
      <c r="P27" s="22"/>
      <c r="Q27" s="22"/>
    </row>
    <row r="28" spans="1:17" s="145" customFormat="1" ht="15.75" customHeight="1" x14ac:dyDescent="0.2">
      <c r="A28" s="362"/>
      <c r="B28" s="362"/>
      <c r="C28" s="192"/>
      <c r="D28" s="192"/>
      <c r="E28" s="351" t="s">
        <v>128</v>
      </c>
      <c r="F28" s="351"/>
      <c r="G28" s="351"/>
      <c r="H28" s="367" t="s">
        <v>130</v>
      </c>
      <c r="I28" s="368"/>
      <c r="J28" s="368"/>
      <c r="K28" s="368"/>
      <c r="L28" s="368"/>
      <c r="M28" s="368"/>
      <c r="N28" s="369"/>
      <c r="O28" s="193"/>
      <c r="P28" s="22"/>
      <c r="Q28" s="22"/>
    </row>
    <row r="29" spans="1:17" s="145" customFormat="1" ht="6" customHeight="1" x14ac:dyDescent="0.25">
      <c r="A29" s="362"/>
      <c r="B29" s="362"/>
      <c r="C29" s="192"/>
      <c r="D29" s="192"/>
      <c r="E29" s="159"/>
      <c r="F29" s="192"/>
      <c r="G29" s="192"/>
      <c r="H29" s="192"/>
      <c r="I29" s="192"/>
      <c r="J29" s="192"/>
      <c r="K29" s="192"/>
      <c r="L29" s="192"/>
      <c r="M29" s="192"/>
      <c r="N29" s="192"/>
      <c r="O29" s="193"/>
      <c r="P29" s="22"/>
      <c r="Q29" s="22"/>
    </row>
    <row r="30" spans="1:17" s="145" customFormat="1" ht="15.75" customHeight="1" x14ac:dyDescent="0.2">
      <c r="A30" s="362"/>
      <c r="B30" s="362"/>
      <c r="C30" s="20"/>
      <c r="D30" s="20"/>
      <c r="E30" s="20"/>
      <c r="F30" s="20"/>
      <c r="G30" s="20"/>
      <c r="H30" s="20"/>
      <c r="I30" s="20"/>
      <c r="J30" s="20"/>
      <c r="K30" s="20"/>
      <c r="L30" s="20"/>
      <c r="M30" s="20"/>
      <c r="N30" s="20"/>
      <c r="O30" s="22"/>
      <c r="P30" s="22"/>
      <c r="Q30" s="22"/>
    </row>
    <row r="31" spans="1:17" s="145" customFormat="1" ht="15.75" customHeight="1" x14ac:dyDescent="0.2">
      <c r="A31" s="280"/>
      <c r="B31" s="280"/>
      <c r="C31" s="312"/>
      <c r="D31" s="312"/>
      <c r="E31" s="312"/>
      <c r="F31" s="312"/>
      <c r="G31" s="312"/>
      <c r="H31" s="312"/>
      <c r="I31" s="312"/>
      <c r="J31" s="312"/>
      <c r="K31" s="312"/>
      <c r="L31" s="312"/>
      <c r="M31" s="312"/>
      <c r="N31" s="312"/>
      <c r="O31" s="312"/>
      <c r="P31" s="22"/>
      <c r="Q31" s="22"/>
    </row>
    <row r="32" spans="1:17" s="145" customFormat="1" ht="6" customHeight="1" x14ac:dyDescent="0.2">
      <c r="A32" s="280"/>
      <c r="B32" s="280"/>
      <c r="C32" s="312"/>
      <c r="D32" s="312"/>
      <c r="E32" s="312"/>
      <c r="F32" s="312"/>
      <c r="G32" s="312"/>
      <c r="H32" s="312"/>
      <c r="I32" s="312"/>
      <c r="J32" s="312"/>
      <c r="K32" s="312"/>
      <c r="L32" s="312"/>
      <c r="M32" s="312"/>
      <c r="N32" s="312"/>
      <c r="O32" s="312"/>
      <c r="P32" s="22"/>
      <c r="Q32" s="22"/>
    </row>
    <row r="33" spans="1:17" s="145" customFormat="1" ht="15.75" customHeight="1" x14ac:dyDescent="0.2">
      <c r="A33" s="280"/>
      <c r="B33" s="280"/>
      <c r="C33" s="312"/>
      <c r="D33" s="312"/>
      <c r="E33" s="312"/>
      <c r="F33" s="312"/>
      <c r="G33" s="312"/>
      <c r="H33" s="312"/>
      <c r="I33" s="312"/>
      <c r="J33" s="312"/>
      <c r="K33" s="312"/>
      <c r="L33" s="312"/>
      <c r="M33" s="312"/>
      <c r="N33" s="312"/>
      <c r="O33" s="312"/>
      <c r="P33" s="22"/>
      <c r="Q33" s="22"/>
    </row>
    <row r="34" spans="1:17" s="145" customFormat="1" ht="15.75" customHeight="1" x14ac:dyDescent="0.2">
      <c r="A34" s="280"/>
      <c r="B34" s="280"/>
      <c r="C34" s="312"/>
      <c r="D34" s="312"/>
      <c r="E34" s="312"/>
      <c r="F34" s="312"/>
      <c r="G34" s="312"/>
      <c r="H34" s="312"/>
      <c r="I34" s="312"/>
      <c r="J34" s="312"/>
      <c r="K34" s="312"/>
      <c r="L34" s="312"/>
      <c r="M34" s="312"/>
      <c r="N34" s="312"/>
      <c r="O34" s="312"/>
      <c r="P34" s="22"/>
      <c r="Q34" s="22"/>
    </row>
    <row r="35" spans="1:17" s="145" customFormat="1" ht="6" customHeight="1" x14ac:dyDescent="0.2">
      <c r="A35" s="280"/>
      <c r="B35" s="280"/>
      <c r="C35" s="312"/>
      <c r="D35" s="312"/>
      <c r="E35" s="312"/>
      <c r="F35" s="312"/>
      <c r="G35" s="312"/>
      <c r="H35" s="312"/>
      <c r="I35" s="312"/>
      <c r="J35" s="312"/>
      <c r="K35" s="312"/>
      <c r="L35" s="312"/>
      <c r="M35" s="312"/>
      <c r="N35" s="312"/>
      <c r="O35" s="312"/>
      <c r="P35" s="22"/>
      <c r="Q35" s="22"/>
    </row>
    <row r="36" spans="1:17" s="145" customFormat="1" ht="15.75" customHeight="1" x14ac:dyDescent="0.2">
      <c r="A36" s="280"/>
      <c r="B36" s="280"/>
      <c r="C36" s="20"/>
      <c r="D36" s="20"/>
      <c r="E36" s="20"/>
      <c r="F36" s="20"/>
      <c r="G36" s="20"/>
      <c r="H36" s="20"/>
      <c r="I36" s="20"/>
      <c r="J36" s="20"/>
      <c r="K36" s="20"/>
      <c r="L36" s="20"/>
      <c r="M36" s="20"/>
      <c r="N36" s="20"/>
      <c r="O36" s="22"/>
      <c r="P36" s="22"/>
      <c r="Q36" s="22"/>
    </row>
    <row r="37" spans="1:17" s="145" customFormat="1" ht="15" customHeight="1" x14ac:dyDescent="0.2">
      <c r="A37" s="260"/>
      <c r="B37" s="260"/>
      <c r="C37" s="312" t="s">
        <v>152</v>
      </c>
      <c r="D37" s="20"/>
      <c r="E37" s="20"/>
      <c r="F37" s="20"/>
      <c r="G37" s="20"/>
      <c r="H37" s="20"/>
      <c r="I37" s="20"/>
      <c r="J37" s="20"/>
      <c r="K37" s="20"/>
      <c r="L37" s="20"/>
      <c r="M37" s="20"/>
      <c r="N37" s="20"/>
      <c r="O37" s="22"/>
      <c r="P37" s="22"/>
      <c r="Q37" s="22"/>
    </row>
    <row r="38" spans="1:17" s="145" customFormat="1" ht="6" customHeight="1" x14ac:dyDescent="0.2">
      <c r="A38" s="20"/>
      <c r="B38" s="195"/>
      <c r="C38" s="356"/>
      <c r="D38" s="356"/>
      <c r="E38" s="356"/>
      <c r="F38" s="356"/>
      <c r="G38" s="356"/>
      <c r="H38" s="356"/>
      <c r="I38" s="356"/>
      <c r="J38" s="356"/>
      <c r="K38" s="356"/>
      <c r="L38" s="356"/>
      <c r="M38" s="356"/>
      <c r="N38" s="356"/>
      <c r="O38" s="356"/>
      <c r="P38" s="331"/>
      <c r="Q38" s="22"/>
    </row>
    <row r="39" spans="1:17" s="145" customFormat="1" ht="15.75" customHeight="1" x14ac:dyDescent="0.2">
      <c r="A39" s="20"/>
      <c r="B39" s="353"/>
      <c r="C39" s="354" t="s">
        <v>153</v>
      </c>
      <c r="D39" s="354"/>
      <c r="E39" s="354"/>
      <c r="F39" s="354"/>
      <c r="G39" s="354"/>
      <c r="H39" s="354"/>
      <c r="I39" s="354"/>
      <c r="J39" s="354"/>
      <c r="K39" s="354"/>
      <c r="L39" s="354"/>
      <c r="M39" s="354"/>
      <c r="N39" s="354"/>
      <c r="O39" s="354"/>
      <c r="P39" s="269"/>
      <c r="Q39" s="22"/>
    </row>
    <row r="40" spans="1:17" s="145" customFormat="1" ht="15.75" customHeight="1" x14ac:dyDescent="0.2">
      <c r="A40" s="20"/>
      <c r="B40" s="353"/>
      <c r="C40" s="348" t="s">
        <v>213</v>
      </c>
      <c r="D40" s="348"/>
      <c r="E40" s="348"/>
      <c r="F40" s="348"/>
      <c r="G40" s="348"/>
      <c r="H40" s="348"/>
      <c r="I40" s="348"/>
      <c r="J40" s="348"/>
      <c r="K40" s="348"/>
      <c r="L40" s="348"/>
      <c r="M40" s="348"/>
      <c r="N40" s="348"/>
      <c r="O40" s="348"/>
      <c r="P40" s="269"/>
      <c r="Q40" s="22"/>
    </row>
    <row r="41" spans="1:17" s="145" customFormat="1" ht="15.75" customHeight="1" x14ac:dyDescent="0.2">
      <c r="A41" s="20"/>
      <c r="B41" s="353"/>
      <c r="C41" s="348"/>
      <c r="D41" s="348"/>
      <c r="E41" s="348"/>
      <c r="F41" s="348"/>
      <c r="G41" s="348"/>
      <c r="H41" s="348"/>
      <c r="I41" s="348"/>
      <c r="J41" s="348"/>
      <c r="K41" s="348"/>
      <c r="L41" s="348"/>
      <c r="M41" s="348"/>
      <c r="N41" s="348"/>
      <c r="O41" s="348"/>
      <c r="P41" s="269"/>
      <c r="Q41" s="22"/>
    </row>
    <row r="42" spans="1:17" s="145" customFormat="1" ht="15.75" customHeight="1" x14ac:dyDescent="0.2">
      <c r="A42" s="20"/>
      <c r="B42" s="353"/>
      <c r="C42" s="348"/>
      <c r="D42" s="348"/>
      <c r="E42" s="348"/>
      <c r="F42" s="348"/>
      <c r="G42" s="348"/>
      <c r="H42" s="348"/>
      <c r="I42" s="348"/>
      <c r="J42" s="348"/>
      <c r="K42" s="348"/>
      <c r="L42" s="348"/>
      <c r="M42" s="348"/>
      <c r="N42" s="348"/>
      <c r="O42" s="348"/>
      <c r="P42" s="269"/>
      <c r="Q42" s="22"/>
    </row>
    <row r="43" spans="1:17" s="145" customFormat="1" ht="15.75" customHeight="1" x14ac:dyDescent="0.2">
      <c r="A43" s="20"/>
      <c r="B43" s="353"/>
      <c r="C43" s="348"/>
      <c r="D43" s="348"/>
      <c r="E43" s="348"/>
      <c r="F43" s="348"/>
      <c r="G43" s="348"/>
      <c r="H43" s="348"/>
      <c r="I43" s="348"/>
      <c r="J43" s="348"/>
      <c r="K43" s="348"/>
      <c r="L43" s="348"/>
      <c r="M43" s="348"/>
      <c r="N43" s="348"/>
      <c r="O43" s="348"/>
      <c r="P43" s="269"/>
      <c r="Q43" s="22"/>
    </row>
    <row r="44" spans="1:17" s="145" customFormat="1" ht="15.75" customHeight="1" x14ac:dyDescent="0.2">
      <c r="A44" s="20"/>
      <c r="B44" s="353"/>
      <c r="C44" s="348"/>
      <c r="D44" s="348"/>
      <c r="E44" s="348"/>
      <c r="F44" s="348"/>
      <c r="G44" s="348"/>
      <c r="H44" s="348"/>
      <c r="I44" s="348"/>
      <c r="J44" s="348"/>
      <c r="K44" s="348"/>
      <c r="L44" s="348"/>
      <c r="M44" s="348"/>
      <c r="N44" s="348"/>
      <c r="O44" s="348"/>
      <c r="P44" s="269"/>
      <c r="Q44" s="22"/>
    </row>
    <row r="45" spans="1:17" s="145" customFormat="1" ht="6" customHeight="1" x14ac:dyDescent="0.2">
      <c r="A45" s="20"/>
      <c r="B45" s="353"/>
      <c r="C45" s="276"/>
      <c r="D45" s="276"/>
      <c r="E45" s="276"/>
      <c r="F45" s="276"/>
      <c r="G45" s="276"/>
      <c r="H45" s="276"/>
      <c r="I45" s="276"/>
      <c r="J45" s="276"/>
      <c r="K45" s="276"/>
      <c r="L45" s="276"/>
      <c r="M45" s="276"/>
      <c r="N45" s="276"/>
      <c r="O45" s="276"/>
      <c r="P45" s="269"/>
      <c r="Q45" s="22"/>
    </row>
    <row r="46" spans="1:17" s="145" customFormat="1" ht="15.75" customHeight="1" x14ac:dyDescent="0.2">
      <c r="A46" s="20"/>
      <c r="B46" s="353"/>
      <c r="C46" s="354" t="s">
        <v>154</v>
      </c>
      <c r="D46" s="354"/>
      <c r="E46" s="354"/>
      <c r="F46" s="354"/>
      <c r="G46" s="354"/>
      <c r="H46" s="354"/>
      <c r="I46" s="354"/>
      <c r="J46" s="354"/>
      <c r="K46" s="354"/>
      <c r="L46" s="354"/>
      <c r="M46" s="354"/>
      <c r="N46" s="354"/>
      <c r="O46" s="354"/>
      <c r="P46" s="269"/>
      <c r="Q46" s="22"/>
    </row>
    <row r="47" spans="1:17" s="145" customFormat="1" ht="15.75" customHeight="1" x14ac:dyDescent="0.2">
      <c r="A47" s="20"/>
      <c r="B47" s="353"/>
      <c r="C47" s="348" t="s">
        <v>208</v>
      </c>
      <c r="D47" s="348"/>
      <c r="E47" s="348"/>
      <c r="F47" s="348"/>
      <c r="G47" s="348"/>
      <c r="H47" s="348"/>
      <c r="I47" s="348"/>
      <c r="J47" s="348"/>
      <c r="K47" s="348"/>
      <c r="L47" s="348"/>
      <c r="M47" s="348"/>
      <c r="N47" s="348"/>
      <c r="O47" s="348"/>
      <c r="P47" s="352"/>
      <c r="Q47" s="352"/>
    </row>
    <row r="48" spans="1:17" s="145" customFormat="1" ht="15.75" customHeight="1" x14ac:dyDescent="0.2">
      <c r="A48" s="20"/>
      <c r="B48" s="353"/>
      <c r="C48" s="348"/>
      <c r="D48" s="348"/>
      <c r="E48" s="348"/>
      <c r="F48" s="348"/>
      <c r="G48" s="348"/>
      <c r="H48" s="348"/>
      <c r="I48" s="348"/>
      <c r="J48" s="348"/>
      <c r="K48" s="348"/>
      <c r="L48" s="348"/>
      <c r="M48" s="348"/>
      <c r="N48" s="348"/>
      <c r="O48" s="348"/>
      <c r="P48" s="352"/>
      <c r="Q48" s="352"/>
    </row>
    <row r="49" spans="1:17" s="145" customFormat="1" ht="15.75" customHeight="1" x14ac:dyDescent="0.2">
      <c r="A49" s="20"/>
      <c r="B49" s="353"/>
      <c r="C49" s="348"/>
      <c r="D49" s="348"/>
      <c r="E49" s="348"/>
      <c r="F49" s="348"/>
      <c r="G49" s="348"/>
      <c r="H49" s="348"/>
      <c r="I49" s="348"/>
      <c r="J49" s="348"/>
      <c r="K49" s="348"/>
      <c r="L49" s="348"/>
      <c r="M49" s="348"/>
      <c r="N49" s="348"/>
      <c r="O49" s="348"/>
      <c r="P49" s="352"/>
      <c r="Q49" s="352"/>
    </row>
    <row r="50" spans="1:17" s="145" customFormat="1" ht="15.75" customHeight="1" x14ac:dyDescent="0.2">
      <c r="A50" s="20"/>
      <c r="B50" s="353"/>
      <c r="C50" s="348"/>
      <c r="D50" s="348"/>
      <c r="E50" s="348"/>
      <c r="F50" s="348"/>
      <c r="G50" s="348"/>
      <c r="H50" s="348"/>
      <c r="I50" s="348"/>
      <c r="J50" s="348"/>
      <c r="K50" s="348"/>
      <c r="L50" s="348"/>
      <c r="M50" s="348"/>
      <c r="N50" s="348"/>
      <c r="O50" s="348"/>
      <c r="P50" s="352"/>
      <c r="Q50" s="352"/>
    </row>
    <row r="51" spans="1:17" s="145" customFormat="1" ht="15.75" customHeight="1" x14ac:dyDescent="0.2">
      <c r="A51" s="20"/>
      <c r="B51" s="353"/>
      <c r="C51" s="348"/>
      <c r="D51" s="348"/>
      <c r="E51" s="348"/>
      <c r="F51" s="348"/>
      <c r="G51" s="348"/>
      <c r="H51" s="348"/>
      <c r="I51" s="348"/>
      <c r="J51" s="348"/>
      <c r="K51" s="348"/>
      <c r="L51" s="348"/>
      <c r="M51" s="348"/>
      <c r="N51" s="348"/>
      <c r="O51" s="348"/>
      <c r="P51" s="352"/>
      <c r="Q51" s="352"/>
    </row>
    <row r="52" spans="1:17" s="145" customFormat="1" ht="6" customHeight="1" x14ac:dyDescent="0.2">
      <c r="A52" s="20"/>
      <c r="B52" s="353"/>
      <c r="C52" s="348"/>
      <c r="D52" s="348"/>
      <c r="E52" s="348"/>
      <c r="F52" s="348"/>
      <c r="G52" s="348"/>
      <c r="H52" s="348"/>
      <c r="I52" s="348"/>
      <c r="J52" s="348"/>
      <c r="K52" s="348"/>
      <c r="L52" s="348"/>
      <c r="M52" s="348"/>
      <c r="N52" s="348"/>
      <c r="O52" s="348"/>
      <c r="P52" s="269"/>
      <c r="Q52" s="22"/>
    </row>
    <row r="53" spans="1:17" s="145" customFormat="1" ht="15.75" customHeight="1" x14ac:dyDescent="0.2">
      <c r="A53" s="20"/>
      <c r="B53" s="353"/>
      <c r="C53" s="348"/>
      <c r="D53" s="348"/>
      <c r="E53" s="348"/>
      <c r="F53" s="348"/>
      <c r="G53" s="348"/>
      <c r="H53" s="348"/>
      <c r="I53" s="348"/>
      <c r="J53" s="348"/>
      <c r="K53" s="348"/>
      <c r="L53" s="348"/>
      <c r="M53" s="348"/>
      <c r="N53" s="348"/>
      <c r="O53" s="348"/>
      <c r="P53" s="269"/>
      <c r="Q53" s="22"/>
    </row>
    <row r="54" spans="1:17" s="145" customFormat="1" ht="15.75" customHeight="1" x14ac:dyDescent="0.2">
      <c r="A54" s="20"/>
      <c r="B54" s="353"/>
      <c r="C54" s="348"/>
      <c r="D54" s="348"/>
      <c r="E54" s="348"/>
      <c r="F54" s="348"/>
      <c r="G54" s="348"/>
      <c r="H54" s="348"/>
      <c r="I54" s="348"/>
      <c r="J54" s="348"/>
      <c r="K54" s="348"/>
      <c r="L54" s="348"/>
      <c r="M54" s="348"/>
      <c r="N54" s="348"/>
      <c r="O54" s="348"/>
      <c r="P54" s="269"/>
      <c r="Q54" s="22"/>
    </row>
    <row r="55" spans="1:17" s="145" customFormat="1" ht="10.15" customHeight="1" x14ac:dyDescent="0.2">
      <c r="A55" s="20"/>
      <c r="B55" s="353"/>
      <c r="C55" s="348"/>
      <c r="D55" s="348"/>
      <c r="E55" s="348"/>
      <c r="F55" s="348"/>
      <c r="G55" s="348"/>
      <c r="H55" s="348"/>
      <c r="I55" s="348"/>
      <c r="J55" s="348"/>
      <c r="K55" s="348"/>
      <c r="L55" s="348"/>
      <c r="M55" s="348"/>
      <c r="N55" s="348"/>
      <c r="O55" s="348"/>
      <c r="P55" s="269"/>
      <c r="Q55" s="22"/>
    </row>
    <row r="56" spans="1:17" s="145" customFormat="1" ht="6" customHeight="1" x14ac:dyDescent="0.2">
      <c r="A56" s="20"/>
      <c r="B56" s="353"/>
      <c r="C56" s="348"/>
      <c r="D56" s="348"/>
      <c r="E56" s="348"/>
      <c r="F56" s="348"/>
      <c r="G56" s="348"/>
      <c r="H56" s="348"/>
      <c r="I56" s="348"/>
      <c r="J56" s="348"/>
      <c r="K56" s="348"/>
      <c r="L56" s="348"/>
      <c r="M56" s="348"/>
      <c r="N56" s="348"/>
      <c r="O56" s="348"/>
      <c r="P56" s="269"/>
      <c r="Q56" s="22"/>
    </row>
    <row r="57" spans="1:17" s="145" customFormat="1" ht="15.75" customHeight="1" x14ac:dyDescent="0.2">
      <c r="A57" s="20"/>
      <c r="B57" s="353"/>
      <c r="C57" s="354" t="s">
        <v>155</v>
      </c>
      <c r="D57" s="354"/>
      <c r="E57" s="354"/>
      <c r="F57" s="354"/>
      <c r="G57" s="354"/>
      <c r="H57" s="354"/>
      <c r="I57" s="354"/>
      <c r="J57" s="354"/>
      <c r="K57" s="354"/>
      <c r="L57" s="354"/>
      <c r="M57" s="354"/>
      <c r="N57" s="354"/>
      <c r="O57" s="354"/>
      <c r="P57" s="269"/>
      <c r="Q57" s="22"/>
    </row>
    <row r="58" spans="1:17" s="145" customFormat="1" ht="15.75" customHeight="1" x14ac:dyDescent="0.2">
      <c r="A58" s="20"/>
      <c r="B58" s="353"/>
      <c r="C58" s="355" t="s">
        <v>156</v>
      </c>
      <c r="D58" s="355"/>
      <c r="E58" s="355"/>
      <c r="F58" s="355"/>
      <c r="G58" s="355"/>
      <c r="H58" s="355"/>
      <c r="I58" s="355"/>
      <c r="J58" s="355"/>
      <c r="K58" s="355"/>
      <c r="L58" s="355"/>
      <c r="M58" s="355"/>
      <c r="N58" s="355"/>
      <c r="O58" s="355"/>
      <c r="P58" s="357"/>
      <c r="Q58" s="357"/>
    </row>
    <row r="59" spans="1:17" s="145" customFormat="1" ht="15.75" customHeight="1" x14ac:dyDescent="0.2">
      <c r="A59" s="20"/>
      <c r="B59" s="353"/>
      <c r="C59" s="355"/>
      <c r="D59" s="355"/>
      <c r="E59" s="355"/>
      <c r="F59" s="355"/>
      <c r="G59" s="355"/>
      <c r="H59" s="355"/>
      <c r="I59" s="355"/>
      <c r="J59" s="355"/>
      <c r="K59" s="355"/>
      <c r="L59" s="355"/>
      <c r="M59" s="355"/>
      <c r="N59" s="355"/>
      <c r="O59" s="355"/>
      <c r="P59" s="357"/>
      <c r="Q59" s="357"/>
    </row>
    <row r="60" spans="1:17" s="145" customFormat="1" ht="6" customHeight="1" x14ac:dyDescent="0.2">
      <c r="A60" s="20"/>
      <c r="B60" s="353"/>
      <c r="C60" s="276"/>
      <c r="D60" s="276"/>
      <c r="E60" s="276"/>
      <c r="F60" s="276"/>
      <c r="G60" s="276"/>
      <c r="H60" s="276"/>
      <c r="I60" s="276"/>
      <c r="J60" s="276"/>
      <c r="K60" s="276"/>
      <c r="L60" s="276"/>
      <c r="M60" s="276"/>
      <c r="N60" s="276"/>
      <c r="O60" s="276"/>
      <c r="P60" s="269"/>
      <c r="Q60" s="22"/>
    </row>
    <row r="61" spans="1:17" s="145" customFormat="1" ht="15.75" customHeight="1" x14ac:dyDescent="0.2">
      <c r="A61" s="20"/>
      <c r="B61" s="20"/>
      <c r="C61" s="20"/>
      <c r="D61" s="20"/>
      <c r="E61" s="20"/>
      <c r="F61" s="20"/>
      <c r="G61" s="20"/>
      <c r="H61" s="20"/>
      <c r="I61" s="20"/>
      <c r="J61" s="20"/>
      <c r="K61" s="20"/>
      <c r="L61" s="20"/>
      <c r="M61" s="20"/>
      <c r="N61" s="20"/>
      <c r="O61" s="22"/>
      <c r="P61" s="22"/>
      <c r="Q61" s="22"/>
    </row>
    <row r="62" spans="1:17" s="145" customFormat="1" ht="15" customHeight="1" x14ac:dyDescent="0.2">
      <c r="A62" s="20"/>
      <c r="B62" s="20"/>
      <c r="C62" s="313" t="s">
        <v>158</v>
      </c>
      <c r="D62" s="20"/>
      <c r="E62" s="20"/>
      <c r="F62" s="20"/>
      <c r="G62" s="20"/>
      <c r="H62" s="20"/>
      <c r="I62" s="20"/>
      <c r="J62" s="20"/>
      <c r="K62" s="20"/>
      <c r="L62" s="20"/>
      <c r="M62" s="20"/>
      <c r="N62" s="20"/>
      <c r="O62" s="22"/>
      <c r="P62" s="22"/>
      <c r="Q62" s="22"/>
    </row>
    <row r="63" spans="1:17" ht="6" customHeight="1" x14ac:dyDescent="0.2">
      <c r="A63" s="24"/>
      <c r="B63" s="195"/>
      <c r="C63" s="356"/>
      <c r="D63" s="356"/>
      <c r="E63" s="356"/>
      <c r="F63" s="356"/>
      <c r="G63" s="356"/>
      <c r="H63" s="356"/>
      <c r="I63" s="356"/>
      <c r="J63" s="356"/>
      <c r="K63" s="356"/>
      <c r="L63" s="356"/>
      <c r="M63" s="356"/>
      <c r="N63" s="356"/>
      <c r="O63" s="4"/>
      <c r="P63" s="4"/>
      <c r="Q63" s="4"/>
    </row>
    <row r="64" spans="1:17" ht="15.75" x14ac:dyDescent="0.15">
      <c r="A64" s="24"/>
      <c r="B64" s="353"/>
      <c r="C64" s="349" t="s">
        <v>159</v>
      </c>
      <c r="D64" s="349"/>
      <c r="E64" s="349"/>
      <c r="F64" s="349"/>
      <c r="G64" s="349"/>
      <c r="H64" s="349"/>
      <c r="I64" s="349"/>
      <c r="J64" s="349"/>
      <c r="K64" s="349"/>
      <c r="L64" s="349"/>
      <c r="M64" s="349"/>
      <c r="N64" s="349"/>
      <c r="O64" s="349"/>
      <c r="P64" s="269"/>
      <c r="Q64" s="4"/>
    </row>
    <row r="65" spans="1:17" ht="12.75" customHeight="1" x14ac:dyDescent="0.15">
      <c r="A65" s="24"/>
      <c r="B65" s="353"/>
      <c r="C65" s="348" t="s">
        <v>216</v>
      </c>
      <c r="D65" s="348"/>
      <c r="E65" s="348"/>
      <c r="F65" s="348"/>
      <c r="G65" s="348"/>
      <c r="H65" s="348"/>
      <c r="I65" s="348"/>
      <c r="J65" s="348"/>
      <c r="K65" s="348"/>
      <c r="L65" s="348"/>
      <c r="M65" s="348"/>
      <c r="N65" s="348"/>
      <c r="O65" s="348"/>
      <c r="P65" s="269"/>
      <c r="Q65" s="4"/>
    </row>
    <row r="66" spans="1:17" ht="19.149999999999999" customHeight="1" x14ac:dyDescent="0.15">
      <c r="A66" s="24"/>
      <c r="B66" s="353"/>
      <c r="C66" s="348"/>
      <c r="D66" s="348"/>
      <c r="E66" s="348"/>
      <c r="F66" s="348"/>
      <c r="G66" s="348"/>
      <c r="H66" s="348"/>
      <c r="I66" s="348"/>
      <c r="J66" s="348"/>
      <c r="K66" s="348"/>
      <c r="L66" s="348"/>
      <c r="M66" s="348"/>
      <c r="N66" s="348"/>
      <c r="O66" s="348"/>
      <c r="P66" s="269"/>
      <c r="Q66" s="4"/>
    </row>
    <row r="67" spans="1:17" ht="6" customHeight="1" x14ac:dyDescent="0.15">
      <c r="A67" s="24"/>
      <c r="B67" s="353"/>
      <c r="C67" s="348"/>
      <c r="D67" s="348"/>
      <c r="E67" s="348"/>
      <c r="F67" s="348"/>
      <c r="G67" s="348"/>
      <c r="H67" s="348"/>
      <c r="I67" s="348"/>
      <c r="J67" s="348"/>
      <c r="K67" s="348"/>
      <c r="L67" s="348"/>
      <c r="M67" s="348"/>
      <c r="N67" s="348"/>
      <c r="O67" s="348"/>
      <c r="P67" s="269"/>
      <c r="Q67" s="4"/>
    </row>
    <row r="68" spans="1:17" ht="15.75" customHeight="1" x14ac:dyDescent="0.15">
      <c r="A68" s="24"/>
      <c r="B68" s="353"/>
      <c r="C68" s="277"/>
      <c r="D68" s="277"/>
      <c r="E68" s="277"/>
      <c r="F68" s="277"/>
      <c r="G68" s="277"/>
      <c r="H68" s="277"/>
      <c r="I68" s="277"/>
      <c r="J68" s="277"/>
      <c r="K68" s="277"/>
      <c r="L68" s="277"/>
      <c r="M68" s="277"/>
      <c r="N68" s="277"/>
      <c r="O68" s="277"/>
      <c r="P68" s="269"/>
      <c r="Q68" s="4"/>
    </row>
    <row r="69" spans="1:17" ht="15" customHeight="1" x14ac:dyDescent="0.15">
      <c r="A69" s="24"/>
      <c r="B69" s="353"/>
      <c r="C69" s="350" t="s">
        <v>160</v>
      </c>
      <c r="D69" s="350"/>
      <c r="E69" s="350"/>
      <c r="F69" s="350"/>
      <c r="G69" s="350"/>
      <c r="H69" s="350"/>
      <c r="I69" s="350"/>
      <c r="J69" s="350"/>
      <c r="K69" s="350"/>
      <c r="L69" s="350"/>
      <c r="M69" s="350"/>
      <c r="N69" s="350"/>
      <c r="O69" s="350"/>
      <c r="P69" s="269"/>
      <c r="Q69" s="4"/>
    </row>
    <row r="70" spans="1:17" ht="6" customHeight="1" x14ac:dyDescent="0.15">
      <c r="A70" s="24"/>
      <c r="B70" s="353"/>
      <c r="C70" s="196"/>
      <c r="D70" s="196"/>
      <c r="E70" s="196"/>
      <c r="F70" s="196"/>
      <c r="G70" s="196"/>
      <c r="H70" s="196"/>
      <c r="I70" s="196"/>
      <c r="J70" s="196"/>
      <c r="K70" s="196"/>
      <c r="L70" s="196"/>
      <c r="M70" s="196"/>
      <c r="N70" s="196"/>
      <c r="O70" s="196"/>
      <c r="P70" s="269"/>
      <c r="Q70" s="4"/>
    </row>
    <row r="71" spans="1:17" ht="18.600000000000001" customHeight="1" x14ac:dyDescent="0.15">
      <c r="A71" s="24"/>
      <c r="B71" s="353"/>
      <c r="C71" s="348" t="s">
        <v>217</v>
      </c>
      <c r="D71" s="348"/>
      <c r="E71" s="348"/>
      <c r="F71" s="348"/>
      <c r="G71" s="348"/>
      <c r="H71" s="348"/>
      <c r="I71" s="348"/>
      <c r="J71" s="348"/>
      <c r="K71" s="348"/>
      <c r="L71" s="348"/>
      <c r="M71" s="348"/>
      <c r="N71" s="348"/>
      <c r="O71" s="348"/>
      <c r="P71" s="269"/>
      <c r="Q71" s="4"/>
    </row>
    <row r="72" spans="1:17" ht="15" x14ac:dyDescent="0.15">
      <c r="A72" s="24"/>
      <c r="B72" s="353"/>
      <c r="C72" s="348"/>
      <c r="D72" s="348"/>
      <c r="E72" s="348"/>
      <c r="F72" s="348"/>
      <c r="G72" s="348"/>
      <c r="H72" s="348"/>
      <c r="I72" s="348"/>
      <c r="J72" s="348"/>
      <c r="K72" s="348"/>
      <c r="L72" s="348"/>
      <c r="M72" s="348"/>
      <c r="N72" s="348"/>
      <c r="O72" s="348"/>
      <c r="P72" s="269"/>
      <c r="Q72" s="4"/>
    </row>
    <row r="73" spans="1:17" ht="4.1500000000000004" customHeight="1" x14ac:dyDescent="0.25">
      <c r="A73" s="24"/>
      <c r="B73" s="268"/>
      <c r="C73" s="271"/>
      <c r="D73" s="271"/>
      <c r="E73" s="271"/>
      <c r="F73" s="271"/>
      <c r="G73" s="271"/>
      <c r="H73" s="271"/>
      <c r="I73" s="271"/>
      <c r="J73" s="271"/>
      <c r="K73" s="271"/>
      <c r="L73" s="271"/>
      <c r="M73" s="271"/>
      <c r="N73" s="271"/>
      <c r="O73" s="271"/>
      <c r="P73" s="269"/>
      <c r="Q73" s="4"/>
    </row>
    <row r="74" spans="1:17" ht="15.75" customHeight="1" x14ac:dyDescent="0.3">
      <c r="A74" s="4"/>
      <c r="B74" s="4"/>
      <c r="C74" s="144"/>
      <c r="D74" s="4"/>
      <c r="E74" s="4"/>
      <c r="F74" s="4"/>
      <c r="G74" s="4"/>
      <c r="H74" s="4"/>
      <c r="I74" s="4"/>
      <c r="J74" s="4"/>
      <c r="K74" s="4"/>
      <c r="L74" s="4"/>
      <c r="M74" s="4"/>
      <c r="N74" s="4"/>
      <c r="O74" s="4"/>
      <c r="P74" s="4"/>
      <c r="Q74" s="4"/>
    </row>
    <row r="75" spans="1:17" ht="15" customHeight="1" x14ac:dyDescent="0.15">
      <c r="A75" s="4"/>
      <c r="B75" s="4"/>
      <c r="C75" s="314" t="s">
        <v>161</v>
      </c>
      <c r="D75" s="4"/>
      <c r="E75" s="4"/>
      <c r="F75" s="4"/>
      <c r="G75" s="4"/>
      <c r="H75" s="4"/>
      <c r="I75" s="4"/>
      <c r="J75" s="4"/>
      <c r="K75" s="4"/>
      <c r="L75" s="4"/>
      <c r="M75" s="4"/>
      <c r="N75" s="4"/>
      <c r="O75" s="4"/>
      <c r="P75" s="4"/>
      <c r="Q75" s="4"/>
    </row>
    <row r="76" spans="1:17" ht="6" customHeight="1" x14ac:dyDescent="0.3">
      <c r="A76" s="4"/>
      <c r="B76" s="4"/>
      <c r="C76" s="144"/>
      <c r="D76" s="4"/>
      <c r="E76" s="4"/>
      <c r="F76" s="4"/>
      <c r="G76" s="4"/>
      <c r="H76" s="4"/>
      <c r="I76" s="4"/>
      <c r="J76" s="4"/>
      <c r="K76" s="4"/>
      <c r="L76" s="4"/>
      <c r="M76" s="4"/>
      <c r="N76" s="4"/>
      <c r="O76" s="4"/>
      <c r="P76" s="4"/>
      <c r="Q76" s="4"/>
    </row>
    <row r="77" spans="1:17" ht="15.75" x14ac:dyDescent="0.15">
      <c r="A77" s="4"/>
      <c r="B77" s="4"/>
      <c r="C77" s="347" t="s">
        <v>163</v>
      </c>
      <c r="D77" s="347"/>
      <c r="E77" s="347"/>
      <c r="F77" s="347"/>
      <c r="G77" s="347"/>
      <c r="H77" s="347"/>
      <c r="I77" s="347"/>
      <c r="J77" s="347"/>
      <c r="K77" s="347"/>
      <c r="L77" s="347"/>
      <c r="M77" s="347"/>
      <c r="N77" s="347"/>
      <c r="O77" s="347"/>
      <c r="P77" s="4"/>
      <c r="Q77" s="4"/>
    </row>
    <row r="78" spans="1:17" ht="12.75" customHeight="1" x14ac:dyDescent="0.15">
      <c r="A78" s="4"/>
      <c r="B78" s="4"/>
      <c r="C78" s="346" t="s">
        <v>162</v>
      </c>
      <c r="D78" s="346"/>
      <c r="E78" s="346"/>
      <c r="F78" s="346"/>
      <c r="G78" s="346"/>
      <c r="H78" s="346"/>
      <c r="I78" s="346"/>
      <c r="J78" s="346"/>
      <c r="K78" s="346"/>
      <c r="L78" s="346"/>
      <c r="M78" s="346"/>
      <c r="N78" s="346"/>
      <c r="O78" s="346"/>
      <c r="P78" s="4"/>
      <c r="Q78" s="4"/>
    </row>
    <row r="79" spans="1:17" ht="12.75" customHeight="1" x14ac:dyDescent="0.15">
      <c r="A79" s="4"/>
      <c r="B79" s="4"/>
      <c r="C79" s="346"/>
      <c r="D79" s="346"/>
      <c r="E79" s="346"/>
      <c r="F79" s="346"/>
      <c r="G79" s="346"/>
      <c r="H79" s="346"/>
      <c r="I79" s="346"/>
      <c r="J79" s="346"/>
      <c r="K79" s="346"/>
      <c r="L79" s="346"/>
      <c r="M79" s="346"/>
      <c r="N79" s="346"/>
      <c r="O79" s="346"/>
      <c r="P79" s="4"/>
      <c r="Q79" s="4"/>
    </row>
    <row r="80" spans="1:17" ht="12.75" customHeight="1" x14ac:dyDescent="0.15">
      <c r="A80" s="4"/>
      <c r="B80" s="4"/>
      <c r="C80" s="346"/>
      <c r="D80" s="346"/>
      <c r="E80" s="346"/>
      <c r="F80" s="346"/>
      <c r="G80" s="346"/>
      <c r="H80" s="346"/>
      <c r="I80" s="346"/>
      <c r="J80" s="346"/>
      <c r="K80" s="346"/>
      <c r="L80" s="346"/>
      <c r="M80" s="346"/>
      <c r="N80" s="346"/>
      <c r="O80" s="346"/>
      <c r="P80" s="4"/>
      <c r="Q80" s="4"/>
    </row>
    <row r="81" spans="1:17" ht="6" customHeight="1" x14ac:dyDescent="0.15">
      <c r="A81" s="4"/>
      <c r="B81" s="4"/>
      <c r="C81" s="346"/>
      <c r="D81" s="346"/>
      <c r="E81" s="346"/>
      <c r="F81" s="346"/>
      <c r="G81" s="346"/>
      <c r="H81" s="346"/>
      <c r="I81" s="346"/>
      <c r="J81" s="346"/>
      <c r="K81" s="346"/>
      <c r="L81" s="346"/>
      <c r="M81" s="346"/>
      <c r="N81" s="346"/>
      <c r="O81" s="346"/>
      <c r="P81" s="4"/>
      <c r="Q81" s="4"/>
    </row>
    <row r="82" spans="1:17" ht="12.75" customHeight="1" x14ac:dyDescent="0.15">
      <c r="A82" s="4"/>
      <c r="B82" s="4"/>
      <c r="C82" s="346"/>
      <c r="D82" s="346"/>
      <c r="E82" s="346"/>
      <c r="F82" s="346"/>
      <c r="G82" s="346"/>
      <c r="H82" s="346"/>
      <c r="I82" s="346"/>
      <c r="J82" s="346"/>
      <c r="K82" s="346"/>
      <c r="L82" s="346"/>
      <c r="M82" s="346"/>
      <c r="N82" s="346"/>
      <c r="O82" s="346"/>
      <c r="P82" s="4"/>
      <c r="Q82" s="4"/>
    </row>
    <row r="83" spans="1:17" ht="12.75" customHeight="1" x14ac:dyDescent="0.15">
      <c r="A83" s="4"/>
      <c r="B83" s="4"/>
      <c r="C83" s="346"/>
      <c r="D83" s="346"/>
      <c r="E83" s="346"/>
      <c r="F83" s="346"/>
      <c r="G83" s="346"/>
      <c r="H83" s="346"/>
      <c r="I83" s="346"/>
      <c r="J83" s="346"/>
      <c r="K83" s="346"/>
      <c r="L83" s="346"/>
      <c r="M83" s="346"/>
      <c r="N83" s="346"/>
      <c r="O83" s="346"/>
      <c r="P83" s="4"/>
      <c r="Q83" s="4"/>
    </row>
    <row r="84" spans="1:17" ht="12.75" customHeight="1" x14ac:dyDescent="0.15">
      <c r="A84" s="4"/>
      <c r="B84" s="4"/>
      <c r="C84" s="346"/>
      <c r="D84" s="346"/>
      <c r="E84" s="346"/>
      <c r="F84" s="346"/>
      <c r="G84" s="346"/>
      <c r="H84" s="346"/>
      <c r="I84" s="346"/>
      <c r="J84" s="346"/>
      <c r="K84" s="346"/>
      <c r="L84" s="346"/>
      <c r="M84" s="346"/>
      <c r="N84" s="346"/>
      <c r="O84" s="346"/>
      <c r="P84" s="4"/>
      <c r="Q84" s="4"/>
    </row>
    <row r="85" spans="1:17" ht="10.15" customHeight="1" x14ac:dyDescent="0.15">
      <c r="A85" s="4"/>
      <c r="B85" s="4"/>
      <c r="C85" s="346"/>
      <c r="D85" s="346"/>
      <c r="E85" s="346"/>
      <c r="F85" s="346"/>
      <c r="G85" s="346"/>
      <c r="H85" s="346"/>
      <c r="I85" s="346"/>
      <c r="J85" s="346"/>
      <c r="K85" s="346"/>
      <c r="L85" s="346"/>
      <c r="M85" s="346"/>
      <c r="N85" s="346"/>
      <c r="O85" s="346"/>
      <c r="P85" s="4"/>
      <c r="Q85" s="4"/>
    </row>
    <row r="86" spans="1:17" ht="12.75" customHeight="1" x14ac:dyDescent="0.15">
      <c r="A86" s="4"/>
      <c r="B86" s="4"/>
      <c r="C86" s="4"/>
      <c r="D86" s="4"/>
      <c r="E86" s="4"/>
      <c r="F86" s="4"/>
      <c r="G86" s="4"/>
      <c r="H86" s="4"/>
      <c r="I86" s="4"/>
      <c r="J86" s="4"/>
      <c r="K86" s="4"/>
      <c r="L86" s="4"/>
      <c r="M86" s="4"/>
      <c r="N86" s="4"/>
      <c r="O86" s="4"/>
      <c r="P86" s="4"/>
      <c r="Q86" s="4"/>
    </row>
  </sheetData>
  <sheetProtection algorithmName="SHA-512" hashValue="9WI8FfuYSUkEpazvZJPIx5bct464X9h6DdVpk2HU/5sg9FXamx9FnVAyhNpyu3qXT7uAd2nFb2eYzDJ5/nibKg==" saltValue="+hTGq92N7NGG0tgc+PGUHw==" spinCount="100000" sheet="1" selectLockedCells="1"/>
  <mergeCells count="37">
    <mergeCell ref="C8:O15"/>
    <mergeCell ref="P8:Q15"/>
    <mergeCell ref="B2:M3"/>
    <mergeCell ref="E22:G22"/>
    <mergeCell ref="E23:G23"/>
    <mergeCell ref="N3:Q3"/>
    <mergeCell ref="A8:B10"/>
    <mergeCell ref="A12:B30"/>
    <mergeCell ref="H22:N22"/>
    <mergeCell ref="H24:N26"/>
    <mergeCell ref="E24:G26"/>
    <mergeCell ref="E21:N21"/>
    <mergeCell ref="C19:O19"/>
    <mergeCell ref="P19:Q19"/>
    <mergeCell ref="H27:N27"/>
    <mergeCell ref="H28:N28"/>
    <mergeCell ref="E27:G27"/>
    <mergeCell ref="P47:Q51"/>
    <mergeCell ref="B64:B72"/>
    <mergeCell ref="B39:B60"/>
    <mergeCell ref="C39:O39"/>
    <mergeCell ref="C40:O44"/>
    <mergeCell ref="C46:O46"/>
    <mergeCell ref="C58:O59"/>
    <mergeCell ref="C57:O57"/>
    <mergeCell ref="C63:N63"/>
    <mergeCell ref="C56:O56"/>
    <mergeCell ref="P58:Q59"/>
    <mergeCell ref="C38:O38"/>
    <mergeCell ref="E28:G28"/>
    <mergeCell ref="C78:O85"/>
    <mergeCell ref="C77:O77"/>
    <mergeCell ref="C47:O55"/>
    <mergeCell ref="C64:O64"/>
    <mergeCell ref="C65:O67"/>
    <mergeCell ref="C69:O69"/>
    <mergeCell ref="C71:O72"/>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27"/>
  <sheetViews>
    <sheetView workbookViewId="0">
      <selection activeCell="C101" sqref="C101:O109"/>
    </sheetView>
  </sheetViews>
  <sheetFormatPr defaultColWidth="10.42578125" defaultRowHeight="12.75" customHeight="1" x14ac:dyDescent="0.15"/>
  <cols>
    <col min="1" max="1" width="10.7109375" style="27" customWidth="1"/>
    <col min="2" max="2" width="3.42578125" style="27" customWidth="1"/>
    <col min="3" max="3" width="8.42578125" style="27" customWidth="1"/>
    <col min="4" max="4" width="10.42578125" style="27" customWidth="1"/>
    <col min="5" max="5" width="7.5703125" style="27" customWidth="1"/>
    <col min="6" max="6" width="12.5703125" style="27" customWidth="1"/>
    <col min="7" max="7" width="14" style="27" customWidth="1"/>
    <col min="8" max="8" width="6" style="27" customWidth="1"/>
    <col min="9" max="9" width="6.7109375" style="27" customWidth="1"/>
    <col min="10" max="10" width="12.28515625" style="27" customWidth="1"/>
    <col min="11" max="11" width="10.42578125" style="27"/>
    <col min="12" max="12" width="12.7109375" style="27" customWidth="1"/>
    <col min="13" max="13" width="11.28515625" style="27" customWidth="1"/>
    <col min="14" max="14" width="12.5703125" style="27" customWidth="1"/>
    <col min="15" max="15" width="10.42578125" style="27"/>
    <col min="16" max="16" width="3.42578125" style="27" customWidth="1"/>
    <col min="17" max="17" width="10.7109375" style="27" customWidth="1"/>
    <col min="18" max="16384" width="10.42578125" style="27"/>
  </cols>
  <sheetData>
    <row r="1" spans="1:17" ht="15" customHeight="1" x14ac:dyDescent="0.15">
      <c r="A1" s="236"/>
      <c r="B1" s="237"/>
      <c r="C1" s="237"/>
      <c r="D1" s="237"/>
      <c r="E1" s="237"/>
      <c r="F1" s="237"/>
      <c r="G1" s="237"/>
      <c r="H1" s="237"/>
      <c r="I1" s="237"/>
      <c r="J1" s="237"/>
      <c r="K1" s="237"/>
      <c r="L1" s="237"/>
      <c r="M1" s="237"/>
      <c r="N1" s="237"/>
      <c r="O1" s="237"/>
      <c r="P1" s="237"/>
      <c r="Q1" s="237"/>
    </row>
    <row r="2" spans="1:17" ht="15" customHeight="1" x14ac:dyDescent="0.15">
      <c r="A2" s="41"/>
      <c r="B2" s="333" t="str">
        <f>Forside!B2</f>
        <v>Standardløsning for klimaskærm i bygninger</v>
      </c>
      <c r="C2" s="333"/>
      <c r="D2" s="333"/>
      <c r="E2" s="333"/>
      <c r="F2" s="333"/>
      <c r="G2" s="333"/>
      <c r="H2" s="333"/>
      <c r="I2" s="333"/>
      <c r="J2" s="333"/>
      <c r="K2" s="333"/>
      <c r="L2" s="333"/>
      <c r="M2" s="333"/>
      <c r="N2" s="17"/>
      <c r="O2" s="5"/>
      <c r="P2" s="5"/>
      <c r="Q2" s="4"/>
    </row>
    <row r="3" spans="1:17" ht="22.5" customHeight="1" x14ac:dyDescent="0.25">
      <c r="A3" s="18"/>
      <c r="B3" s="333"/>
      <c r="C3" s="333"/>
      <c r="D3" s="333"/>
      <c r="E3" s="333"/>
      <c r="F3" s="333"/>
      <c r="G3" s="333"/>
      <c r="H3" s="333"/>
      <c r="I3" s="333"/>
      <c r="J3" s="333"/>
      <c r="K3" s="333"/>
      <c r="L3" s="333"/>
      <c r="M3" s="333"/>
      <c r="N3" s="341" t="str">
        <f>Forside!O3</f>
        <v>Version 2: 02-03-2026</v>
      </c>
      <c r="O3" s="341"/>
      <c r="P3" s="341"/>
      <c r="Q3" s="341"/>
    </row>
    <row r="4" spans="1:17" ht="15" customHeight="1" x14ac:dyDescent="0.15">
      <c r="A4" s="19"/>
      <c r="B4" s="19"/>
      <c r="C4" s="19"/>
      <c r="D4" s="19"/>
      <c r="E4" s="19"/>
      <c r="F4" s="19"/>
      <c r="G4" s="19"/>
      <c r="H4" s="19"/>
      <c r="I4" s="19"/>
      <c r="J4" s="19"/>
      <c r="K4" s="19"/>
      <c r="L4" s="19"/>
      <c r="M4" s="19"/>
      <c r="N4" s="19"/>
      <c r="O4" s="19"/>
      <c r="P4" s="19"/>
      <c r="Q4" s="19"/>
    </row>
    <row r="5" spans="1:17" ht="11.25" x14ac:dyDescent="0.15">
      <c r="A5" s="226"/>
      <c r="B5" s="226"/>
      <c r="C5" s="279"/>
      <c r="D5" s="279"/>
      <c r="E5" s="279"/>
      <c r="F5" s="279"/>
      <c r="G5" s="279"/>
      <c r="H5" s="279"/>
      <c r="I5" s="279"/>
      <c r="J5" s="279"/>
      <c r="K5" s="279"/>
      <c r="L5" s="279"/>
      <c r="M5" s="279"/>
      <c r="N5" s="279"/>
      <c r="O5" s="279"/>
      <c r="P5" s="226"/>
      <c r="Q5" s="226"/>
    </row>
    <row r="6" spans="1:17" ht="15" customHeight="1" x14ac:dyDescent="0.15">
      <c r="A6" s="226"/>
      <c r="B6" s="226"/>
      <c r="C6" s="370" t="s">
        <v>164</v>
      </c>
      <c r="D6" s="370"/>
      <c r="E6" s="370"/>
      <c r="F6" s="370"/>
      <c r="G6" s="370"/>
      <c r="H6" s="370"/>
      <c r="I6" s="370"/>
      <c r="J6" s="370"/>
      <c r="K6" s="370"/>
      <c r="L6" s="370"/>
      <c r="M6" s="370"/>
      <c r="N6" s="370"/>
      <c r="O6" s="370"/>
      <c r="P6" s="226"/>
      <c r="Q6" s="226"/>
    </row>
    <row r="7" spans="1:17" ht="6" customHeight="1" x14ac:dyDescent="0.15">
      <c r="A7" s="226"/>
      <c r="B7" s="226"/>
      <c r="C7" s="282"/>
      <c r="D7" s="282"/>
      <c r="E7" s="282"/>
      <c r="F7" s="282"/>
      <c r="G7" s="282"/>
      <c r="H7" s="282"/>
      <c r="I7" s="282"/>
      <c r="J7" s="282"/>
      <c r="K7" s="282"/>
      <c r="L7" s="282"/>
      <c r="M7" s="282"/>
      <c r="N7" s="282"/>
      <c r="O7" s="282"/>
      <c r="P7" s="226"/>
      <c r="Q7" s="226"/>
    </row>
    <row r="8" spans="1:17" s="145" customFormat="1" ht="12.75" customHeight="1" x14ac:dyDescent="0.2">
      <c r="A8" s="226"/>
      <c r="B8" s="226"/>
      <c r="C8" s="346" t="s">
        <v>202</v>
      </c>
      <c r="D8" s="346"/>
      <c r="E8" s="346"/>
      <c r="F8" s="346"/>
      <c r="G8" s="346"/>
      <c r="H8" s="346"/>
      <c r="I8" s="346"/>
      <c r="J8" s="346"/>
      <c r="K8" s="346"/>
      <c r="L8" s="346"/>
      <c r="M8" s="346"/>
      <c r="N8" s="346"/>
      <c r="O8" s="346"/>
      <c r="P8" s="226"/>
      <c r="Q8" s="226"/>
    </row>
    <row r="9" spans="1:17" s="145" customFormat="1" ht="15" customHeight="1" x14ac:dyDescent="0.2">
      <c r="A9" s="226"/>
      <c r="B9" s="226"/>
      <c r="C9" s="346"/>
      <c r="D9" s="346"/>
      <c r="E9" s="346"/>
      <c r="F9" s="346"/>
      <c r="G9" s="346"/>
      <c r="H9" s="346"/>
      <c r="I9" s="346"/>
      <c r="J9" s="346"/>
      <c r="K9" s="346"/>
      <c r="L9" s="346"/>
      <c r="M9" s="346"/>
      <c r="N9" s="346"/>
      <c r="O9" s="346"/>
      <c r="P9" s="226"/>
      <c r="Q9" s="226"/>
    </row>
    <row r="10" spans="1:17" s="145" customFormat="1" ht="15" customHeight="1" x14ac:dyDescent="0.2">
      <c r="A10" s="226"/>
      <c r="B10" s="226"/>
      <c r="C10" s="346"/>
      <c r="D10" s="346"/>
      <c r="E10" s="346"/>
      <c r="F10" s="346"/>
      <c r="G10" s="346"/>
      <c r="H10" s="346"/>
      <c r="I10" s="346"/>
      <c r="J10" s="346"/>
      <c r="K10" s="346"/>
      <c r="L10" s="346"/>
      <c r="M10" s="346"/>
      <c r="N10" s="346"/>
      <c r="O10" s="346"/>
      <c r="P10" s="226"/>
      <c r="Q10" s="226"/>
    </row>
    <row r="11" spans="1:17" ht="15" x14ac:dyDescent="0.15">
      <c r="A11" s="226"/>
      <c r="B11" s="226"/>
      <c r="C11" s="284"/>
      <c r="D11" s="284"/>
      <c r="E11" s="284"/>
      <c r="F11" s="284"/>
      <c r="G11" s="284"/>
      <c r="H11" s="284"/>
      <c r="I11" s="284"/>
      <c r="J11" s="284"/>
      <c r="K11" s="284"/>
      <c r="L11" s="284"/>
      <c r="M11" s="284"/>
      <c r="N11" s="284"/>
      <c r="O11" s="284"/>
      <c r="P11" s="226"/>
      <c r="Q11" s="226"/>
    </row>
    <row r="12" spans="1:17" ht="15" customHeight="1" x14ac:dyDescent="0.15">
      <c r="A12" s="226"/>
      <c r="B12" s="226"/>
      <c r="C12" s="370" t="s">
        <v>165</v>
      </c>
      <c r="D12" s="370"/>
      <c r="E12" s="370"/>
      <c r="F12" s="370"/>
      <c r="G12" s="370"/>
      <c r="H12" s="370"/>
      <c r="I12" s="370"/>
      <c r="J12" s="370"/>
      <c r="K12" s="370"/>
      <c r="L12" s="370"/>
      <c r="M12" s="370"/>
      <c r="N12" s="370"/>
      <c r="O12" s="370"/>
      <c r="P12" s="226"/>
      <c r="Q12" s="226"/>
    </row>
    <row r="13" spans="1:17" ht="6" customHeight="1" x14ac:dyDescent="0.15">
      <c r="A13" s="226"/>
      <c r="B13" s="226"/>
      <c r="C13" s="285"/>
      <c r="D13" s="285"/>
      <c r="E13" s="285"/>
      <c r="F13" s="285"/>
      <c r="G13" s="285"/>
      <c r="H13" s="285"/>
      <c r="I13" s="285"/>
      <c r="J13" s="285"/>
      <c r="K13" s="285"/>
      <c r="L13" s="285"/>
      <c r="M13" s="285"/>
      <c r="N13" s="285"/>
      <c r="O13" s="285"/>
      <c r="P13" s="226"/>
      <c r="Q13" s="226"/>
    </row>
    <row r="14" spans="1:17" s="145" customFormat="1" ht="14.25" customHeight="1" x14ac:dyDescent="0.2">
      <c r="A14" s="226"/>
      <c r="B14" s="226"/>
      <c r="C14" s="376" t="s">
        <v>134</v>
      </c>
      <c r="D14" s="377"/>
      <c r="E14" s="377"/>
      <c r="F14" s="377"/>
      <c r="G14" s="377"/>
      <c r="H14" s="377"/>
      <c r="I14" s="378"/>
      <c r="J14" s="382" t="s">
        <v>180</v>
      </c>
      <c r="K14" s="383"/>
      <c r="L14" s="383"/>
      <c r="M14" s="383"/>
      <c r="N14" s="383"/>
      <c r="O14" s="384"/>
      <c r="P14" s="226"/>
      <c r="Q14" s="226"/>
    </row>
    <row r="15" spans="1:17" s="145" customFormat="1" ht="14.25" customHeight="1" x14ac:dyDescent="0.2">
      <c r="A15" s="226"/>
      <c r="B15" s="226"/>
      <c r="C15" s="379"/>
      <c r="D15" s="380"/>
      <c r="E15" s="380"/>
      <c r="F15" s="380"/>
      <c r="G15" s="380"/>
      <c r="H15" s="380"/>
      <c r="I15" s="381"/>
      <c r="J15" s="385"/>
      <c r="K15" s="386"/>
      <c r="L15" s="386"/>
      <c r="M15" s="386"/>
      <c r="N15" s="386"/>
      <c r="O15" s="387"/>
      <c r="P15" s="226"/>
      <c r="Q15" s="226"/>
    </row>
    <row r="16" spans="1:17" s="145" customFormat="1" ht="15" customHeight="1" x14ac:dyDescent="0.2">
      <c r="A16" s="226"/>
      <c r="B16" s="226"/>
      <c r="C16" s="388" t="s">
        <v>190</v>
      </c>
      <c r="D16" s="373"/>
      <c r="E16" s="373"/>
      <c r="F16" s="373"/>
      <c r="G16" s="373"/>
      <c r="H16" s="373"/>
      <c r="I16" s="373"/>
      <c r="J16" s="389" t="s">
        <v>191</v>
      </c>
      <c r="K16" s="371"/>
      <c r="L16" s="371"/>
      <c r="M16" s="371"/>
      <c r="N16" s="371"/>
      <c r="O16" s="371"/>
      <c r="P16" s="226"/>
      <c r="Q16" s="226"/>
    </row>
    <row r="17" spans="1:17" s="145" customFormat="1" ht="15" customHeight="1" x14ac:dyDescent="0.2">
      <c r="A17" s="226"/>
      <c r="B17" s="226"/>
      <c r="C17" s="373"/>
      <c r="D17" s="373"/>
      <c r="E17" s="373"/>
      <c r="F17" s="373"/>
      <c r="G17" s="373"/>
      <c r="H17" s="373"/>
      <c r="I17" s="373"/>
      <c r="J17" s="371"/>
      <c r="K17" s="371"/>
      <c r="L17" s="371"/>
      <c r="M17" s="371"/>
      <c r="N17" s="371"/>
      <c r="O17" s="371"/>
      <c r="P17" s="226"/>
      <c r="Q17" s="226"/>
    </row>
    <row r="18" spans="1:17" s="145" customFormat="1" ht="15" customHeight="1" x14ac:dyDescent="0.2">
      <c r="A18" s="226"/>
      <c r="B18" s="226"/>
      <c r="C18" s="373"/>
      <c r="D18" s="373"/>
      <c r="E18" s="373"/>
      <c r="F18" s="373"/>
      <c r="G18" s="373"/>
      <c r="H18" s="373"/>
      <c r="I18" s="373"/>
      <c r="J18" s="371"/>
      <c r="K18" s="371"/>
      <c r="L18" s="371"/>
      <c r="M18" s="371"/>
      <c r="N18" s="371"/>
      <c r="O18" s="371"/>
      <c r="P18" s="226"/>
      <c r="Q18" s="226"/>
    </row>
    <row r="19" spans="1:17" s="145" customFormat="1" ht="15" customHeight="1" x14ac:dyDescent="0.2">
      <c r="A19" s="226"/>
      <c r="B19" s="226"/>
      <c r="C19" s="373"/>
      <c r="D19" s="373"/>
      <c r="E19" s="373"/>
      <c r="F19" s="373"/>
      <c r="G19" s="373"/>
      <c r="H19" s="373"/>
      <c r="I19" s="373"/>
      <c r="J19" s="371"/>
      <c r="K19" s="371"/>
      <c r="L19" s="371"/>
      <c r="M19" s="371"/>
      <c r="N19" s="371"/>
      <c r="O19" s="371"/>
      <c r="P19" s="226"/>
      <c r="Q19" s="226"/>
    </row>
    <row r="20" spans="1:17" s="145" customFormat="1" ht="15" customHeight="1" x14ac:dyDescent="0.2">
      <c r="A20" s="226"/>
      <c r="B20" s="226"/>
      <c r="C20" s="373"/>
      <c r="D20" s="373"/>
      <c r="E20" s="373"/>
      <c r="F20" s="373"/>
      <c r="G20" s="373"/>
      <c r="H20" s="373"/>
      <c r="I20" s="373"/>
      <c r="J20" s="371"/>
      <c r="K20" s="371"/>
      <c r="L20" s="371"/>
      <c r="M20" s="371"/>
      <c r="N20" s="371"/>
      <c r="O20" s="371"/>
      <c r="P20" s="226"/>
      <c r="Q20" s="226"/>
    </row>
    <row r="21" spans="1:17" s="145" customFormat="1" ht="15" customHeight="1" x14ac:dyDescent="0.2">
      <c r="A21" s="226"/>
      <c r="B21" s="226"/>
      <c r="C21" s="373"/>
      <c r="D21" s="373"/>
      <c r="E21" s="373"/>
      <c r="F21" s="373"/>
      <c r="G21" s="373"/>
      <c r="H21" s="373"/>
      <c r="I21" s="373"/>
      <c r="J21" s="371"/>
      <c r="K21" s="371"/>
      <c r="L21" s="371"/>
      <c r="M21" s="371"/>
      <c r="N21" s="371"/>
      <c r="O21" s="371"/>
      <c r="P21" s="226"/>
      <c r="Q21" s="226"/>
    </row>
    <row r="22" spans="1:17" s="145" customFormat="1" ht="15" customHeight="1" x14ac:dyDescent="0.2">
      <c r="A22" s="226"/>
      <c r="B22" s="226"/>
      <c r="C22" s="373"/>
      <c r="D22" s="373"/>
      <c r="E22" s="373"/>
      <c r="F22" s="373"/>
      <c r="G22" s="373"/>
      <c r="H22" s="373"/>
      <c r="I22" s="373"/>
      <c r="J22" s="371"/>
      <c r="K22" s="371"/>
      <c r="L22" s="371"/>
      <c r="M22" s="371"/>
      <c r="N22" s="371"/>
      <c r="O22" s="371"/>
      <c r="P22" s="226"/>
      <c r="Q22" s="226"/>
    </row>
    <row r="23" spans="1:17" s="145" customFormat="1" ht="12.75" customHeight="1" x14ac:dyDescent="0.2">
      <c r="A23" s="226"/>
      <c r="B23" s="226"/>
      <c r="C23" s="373"/>
      <c r="D23" s="373"/>
      <c r="E23" s="373"/>
      <c r="F23" s="373"/>
      <c r="G23" s="373"/>
      <c r="H23" s="373"/>
      <c r="I23" s="373"/>
      <c r="J23" s="371"/>
      <c r="K23" s="371"/>
      <c r="L23" s="371"/>
      <c r="M23" s="371"/>
      <c r="N23" s="371"/>
      <c r="O23" s="371"/>
      <c r="P23" s="226"/>
      <c r="Q23" s="226"/>
    </row>
    <row r="24" spans="1:17" s="145" customFormat="1" ht="12.75" customHeight="1" x14ac:dyDescent="0.2">
      <c r="A24" s="226"/>
      <c r="B24" s="226"/>
      <c r="C24" s="373"/>
      <c r="D24" s="373"/>
      <c r="E24" s="373"/>
      <c r="F24" s="373"/>
      <c r="G24" s="373"/>
      <c r="H24" s="373"/>
      <c r="I24" s="373"/>
      <c r="J24" s="371"/>
      <c r="K24" s="371"/>
      <c r="L24" s="371"/>
      <c r="M24" s="371"/>
      <c r="N24" s="371"/>
      <c r="O24" s="371"/>
      <c r="P24" s="226"/>
      <c r="Q24" s="226"/>
    </row>
    <row r="25" spans="1:17" s="145" customFormat="1" ht="12.75" customHeight="1" x14ac:dyDescent="0.2">
      <c r="A25" s="226"/>
      <c r="B25" s="226"/>
      <c r="C25" s="373"/>
      <c r="D25" s="373"/>
      <c r="E25" s="373"/>
      <c r="F25" s="373"/>
      <c r="G25" s="373"/>
      <c r="H25" s="373"/>
      <c r="I25" s="373"/>
      <c r="J25" s="371"/>
      <c r="K25" s="371"/>
      <c r="L25" s="371"/>
      <c r="M25" s="371"/>
      <c r="N25" s="371"/>
      <c r="O25" s="371"/>
      <c r="P25" s="226"/>
      <c r="Q25" s="226"/>
    </row>
    <row r="26" spans="1:17" s="145" customFormat="1" ht="12.75" customHeight="1" x14ac:dyDescent="0.2">
      <c r="A26" s="226"/>
      <c r="B26" s="226"/>
      <c r="C26" s="373"/>
      <c r="D26" s="373"/>
      <c r="E26" s="373"/>
      <c r="F26" s="373"/>
      <c r="G26" s="373"/>
      <c r="H26" s="373"/>
      <c r="I26" s="373"/>
      <c r="J26" s="371"/>
      <c r="K26" s="371"/>
      <c r="L26" s="371"/>
      <c r="M26" s="371"/>
      <c r="N26" s="371"/>
      <c r="O26" s="371"/>
      <c r="P26" s="226"/>
      <c r="Q26" s="226"/>
    </row>
    <row r="27" spans="1:17" s="145" customFormat="1" ht="12.75" customHeight="1" x14ac:dyDescent="0.2">
      <c r="A27" s="226"/>
      <c r="B27" s="226"/>
      <c r="C27" s="284"/>
      <c r="D27" s="284"/>
      <c r="E27" s="284"/>
      <c r="F27" s="284"/>
      <c r="G27" s="284"/>
      <c r="H27" s="284"/>
      <c r="I27" s="284"/>
      <c r="J27" s="284"/>
      <c r="K27" s="284"/>
      <c r="L27" s="284"/>
      <c r="M27" s="284"/>
      <c r="N27" s="284"/>
      <c r="O27" s="284"/>
      <c r="P27" s="226"/>
      <c r="Q27" s="226"/>
    </row>
    <row r="28" spans="1:17" s="145" customFormat="1" ht="15" customHeight="1" x14ac:dyDescent="0.2">
      <c r="A28" s="226"/>
      <c r="B28" s="226"/>
      <c r="C28" s="370" t="s">
        <v>166</v>
      </c>
      <c r="D28" s="370"/>
      <c r="E28" s="370"/>
      <c r="F28" s="370"/>
      <c r="G28" s="370"/>
      <c r="H28" s="370"/>
      <c r="I28" s="370"/>
      <c r="J28" s="370"/>
      <c r="K28" s="370"/>
      <c r="L28" s="370"/>
      <c r="M28" s="370"/>
      <c r="N28" s="370"/>
      <c r="O28" s="370"/>
      <c r="P28" s="226"/>
      <c r="Q28" s="226"/>
    </row>
    <row r="29" spans="1:17" s="145" customFormat="1" ht="6" customHeight="1" x14ac:dyDescent="0.2">
      <c r="A29" s="226"/>
      <c r="B29" s="226"/>
      <c r="C29" s="285"/>
      <c r="D29" s="285"/>
      <c r="E29" s="285"/>
      <c r="F29" s="285"/>
      <c r="G29" s="285"/>
      <c r="H29" s="285"/>
      <c r="I29" s="285"/>
      <c r="J29" s="285"/>
      <c r="K29" s="285"/>
      <c r="L29" s="285"/>
      <c r="M29" s="285"/>
      <c r="N29" s="285"/>
      <c r="O29" s="285"/>
      <c r="P29" s="226"/>
      <c r="Q29" s="226"/>
    </row>
    <row r="30" spans="1:17" s="145" customFormat="1" ht="15" customHeight="1" x14ac:dyDescent="0.2">
      <c r="A30" s="226"/>
      <c r="B30" s="226"/>
      <c r="C30" s="375" t="s">
        <v>168</v>
      </c>
      <c r="D30" s="375"/>
      <c r="E30" s="375"/>
      <c r="F30" s="375"/>
      <c r="G30" s="375"/>
      <c r="H30" s="375"/>
      <c r="I30" s="375"/>
      <c r="J30" s="375"/>
      <c r="K30" s="375"/>
      <c r="L30" s="375"/>
      <c r="M30" s="375"/>
      <c r="N30" s="375"/>
      <c r="O30" s="375"/>
      <c r="P30" s="226"/>
      <c r="Q30" s="226"/>
    </row>
    <row r="31" spans="1:17" s="145" customFormat="1" ht="12" customHeight="1" x14ac:dyDescent="0.2">
      <c r="A31" s="226"/>
      <c r="B31" s="226"/>
      <c r="C31" s="372" t="s">
        <v>167</v>
      </c>
      <c r="D31" s="372"/>
      <c r="E31" s="372"/>
      <c r="F31" s="372"/>
      <c r="G31" s="372"/>
      <c r="H31" s="372"/>
      <c r="I31" s="372"/>
      <c r="J31" s="372"/>
      <c r="K31" s="372"/>
      <c r="L31" s="372"/>
      <c r="M31" s="372"/>
      <c r="N31" s="372"/>
      <c r="O31" s="372"/>
      <c r="P31" s="226"/>
      <c r="Q31" s="226"/>
    </row>
    <row r="32" spans="1:17" s="145" customFormat="1" ht="15" customHeight="1" x14ac:dyDescent="0.2">
      <c r="A32" s="226"/>
      <c r="B32" s="226"/>
      <c r="C32" s="372"/>
      <c r="D32" s="372"/>
      <c r="E32" s="372"/>
      <c r="F32" s="372"/>
      <c r="G32" s="372"/>
      <c r="H32" s="372"/>
      <c r="I32" s="372"/>
      <c r="J32" s="372"/>
      <c r="K32" s="372"/>
      <c r="L32" s="372"/>
      <c r="M32" s="372"/>
      <c r="N32" s="372"/>
      <c r="O32" s="372"/>
      <c r="P32" s="226"/>
      <c r="Q32" s="226"/>
    </row>
    <row r="33" spans="1:17" s="145" customFormat="1" ht="15" customHeight="1" x14ac:dyDescent="0.2">
      <c r="A33" s="226"/>
      <c r="B33" s="226"/>
      <c r="C33" s="372"/>
      <c r="D33" s="372"/>
      <c r="E33" s="372"/>
      <c r="F33" s="372"/>
      <c r="G33" s="372"/>
      <c r="H33" s="372"/>
      <c r="I33" s="372"/>
      <c r="J33" s="372"/>
      <c r="K33" s="372"/>
      <c r="L33" s="372"/>
      <c r="M33" s="372"/>
      <c r="N33" s="372"/>
      <c r="O33" s="372"/>
      <c r="P33" s="226"/>
      <c r="Q33" s="226"/>
    </row>
    <row r="34" spans="1:17" s="145" customFormat="1" ht="15.75" customHeight="1" x14ac:dyDescent="0.2">
      <c r="A34" s="226"/>
      <c r="B34" s="226"/>
      <c r="C34" s="372"/>
      <c r="D34" s="372"/>
      <c r="E34" s="372"/>
      <c r="F34" s="372"/>
      <c r="G34" s="372"/>
      <c r="H34" s="372"/>
      <c r="I34" s="372"/>
      <c r="J34" s="372"/>
      <c r="K34" s="372"/>
      <c r="L34" s="372"/>
      <c r="M34" s="372"/>
      <c r="N34" s="372"/>
      <c r="O34" s="372"/>
      <c r="P34" s="226"/>
      <c r="Q34" s="226"/>
    </row>
    <row r="35" spans="1:17" s="145" customFormat="1" ht="15" customHeight="1" x14ac:dyDescent="0.2">
      <c r="A35" s="226"/>
      <c r="B35" s="226"/>
      <c r="C35" s="372"/>
      <c r="D35" s="372"/>
      <c r="E35" s="372"/>
      <c r="F35" s="372"/>
      <c r="G35" s="372"/>
      <c r="H35" s="372"/>
      <c r="I35" s="372"/>
      <c r="J35" s="372"/>
      <c r="K35" s="372"/>
      <c r="L35" s="372"/>
      <c r="M35" s="372"/>
      <c r="N35" s="372"/>
      <c r="O35" s="372"/>
      <c r="P35" s="226"/>
      <c r="Q35" s="226"/>
    </row>
    <row r="36" spans="1:17" s="145" customFormat="1" ht="15" customHeight="1" x14ac:dyDescent="0.2">
      <c r="A36" s="226"/>
      <c r="B36" s="226"/>
      <c r="C36" s="372"/>
      <c r="D36" s="372"/>
      <c r="E36" s="372"/>
      <c r="F36" s="372"/>
      <c r="G36" s="372"/>
      <c r="H36" s="372"/>
      <c r="I36" s="372"/>
      <c r="J36" s="372"/>
      <c r="K36" s="372"/>
      <c r="L36" s="372"/>
      <c r="M36" s="372"/>
      <c r="N36" s="372"/>
      <c r="O36" s="372"/>
      <c r="P36" s="226"/>
      <c r="Q36" s="226"/>
    </row>
    <row r="37" spans="1:17" s="145" customFormat="1" ht="15" customHeight="1" x14ac:dyDescent="0.2">
      <c r="A37" s="226"/>
      <c r="B37" s="226"/>
      <c r="C37" s="372"/>
      <c r="D37" s="372"/>
      <c r="E37" s="372"/>
      <c r="F37" s="372"/>
      <c r="G37" s="372"/>
      <c r="H37" s="372"/>
      <c r="I37" s="372"/>
      <c r="J37" s="372"/>
      <c r="K37" s="372"/>
      <c r="L37" s="372"/>
      <c r="M37" s="372"/>
      <c r="N37" s="372"/>
      <c r="O37" s="372"/>
      <c r="P37" s="226"/>
      <c r="Q37" s="226"/>
    </row>
    <row r="38" spans="1:17" s="145" customFormat="1" ht="15" customHeight="1" x14ac:dyDescent="0.2">
      <c r="A38" s="226"/>
      <c r="B38" s="226"/>
      <c r="C38" s="283"/>
      <c r="D38" s="283"/>
      <c r="E38" s="283"/>
      <c r="F38" s="283"/>
      <c r="G38" s="283"/>
      <c r="H38" s="283"/>
      <c r="I38" s="283"/>
      <c r="J38" s="283"/>
      <c r="K38" s="283"/>
      <c r="L38" s="283"/>
      <c r="M38" s="283"/>
      <c r="N38" s="283"/>
      <c r="O38" s="283"/>
      <c r="P38" s="226"/>
      <c r="Q38" s="226"/>
    </row>
    <row r="39" spans="1:17" s="145" customFormat="1" ht="15" customHeight="1" x14ac:dyDescent="0.2">
      <c r="A39" s="226"/>
      <c r="B39" s="226"/>
      <c r="C39" s="365" t="s">
        <v>199</v>
      </c>
      <c r="D39" s="365"/>
      <c r="E39" s="365"/>
      <c r="F39" s="365"/>
      <c r="G39" s="365"/>
      <c r="H39" s="365"/>
      <c r="I39" s="365"/>
      <c r="J39" s="365"/>
      <c r="K39" s="365"/>
      <c r="L39" s="365"/>
      <c r="M39" s="365"/>
      <c r="N39" s="365"/>
      <c r="O39" s="365"/>
      <c r="P39" s="226"/>
      <c r="Q39" s="226"/>
    </row>
    <row r="40" spans="1:17" s="145" customFormat="1" ht="6" customHeight="1" x14ac:dyDescent="0.2">
      <c r="A40" s="226"/>
      <c r="B40" s="226"/>
      <c r="C40" s="283"/>
      <c r="D40" s="283"/>
      <c r="E40" s="283"/>
      <c r="F40" s="283"/>
      <c r="G40" s="283"/>
      <c r="H40" s="283"/>
      <c r="I40" s="283"/>
      <c r="J40" s="283"/>
      <c r="K40" s="283"/>
      <c r="L40" s="283"/>
      <c r="M40" s="283"/>
      <c r="N40" s="283"/>
      <c r="O40" s="283"/>
      <c r="P40" s="226"/>
      <c r="Q40" s="226"/>
    </row>
    <row r="41" spans="1:17" s="145" customFormat="1" ht="15" customHeight="1" x14ac:dyDescent="0.2">
      <c r="A41" s="226"/>
      <c r="B41" s="226"/>
      <c r="C41" s="373" t="s">
        <v>169</v>
      </c>
      <c r="D41" s="373"/>
      <c r="E41" s="373"/>
      <c r="F41" s="373"/>
      <c r="G41" s="373"/>
      <c r="H41" s="373"/>
      <c r="I41" s="373"/>
      <c r="J41" s="371" t="s">
        <v>170</v>
      </c>
      <c r="K41" s="371"/>
      <c r="L41" s="371"/>
      <c r="M41" s="371"/>
      <c r="N41" s="371"/>
      <c r="O41" s="371"/>
      <c r="P41" s="226"/>
      <c r="Q41" s="226"/>
    </row>
    <row r="42" spans="1:17" s="145" customFormat="1" ht="15" customHeight="1" x14ac:dyDescent="0.2">
      <c r="A42" s="226"/>
      <c r="B42" s="226"/>
      <c r="C42" s="373"/>
      <c r="D42" s="373"/>
      <c r="E42" s="373"/>
      <c r="F42" s="373"/>
      <c r="G42" s="373"/>
      <c r="H42" s="373"/>
      <c r="I42" s="373"/>
      <c r="J42" s="371"/>
      <c r="K42" s="371"/>
      <c r="L42" s="371"/>
      <c r="M42" s="371"/>
      <c r="N42" s="371"/>
      <c r="O42" s="371"/>
      <c r="P42" s="226"/>
      <c r="Q42" s="226"/>
    </row>
    <row r="43" spans="1:17" s="145" customFormat="1" ht="15" customHeight="1" x14ac:dyDescent="0.2">
      <c r="A43" s="226"/>
      <c r="B43" s="226"/>
      <c r="C43" s="373"/>
      <c r="D43" s="373"/>
      <c r="E43" s="373"/>
      <c r="F43" s="373"/>
      <c r="G43" s="373"/>
      <c r="H43" s="373"/>
      <c r="I43" s="373"/>
      <c r="J43" s="371"/>
      <c r="K43" s="371"/>
      <c r="L43" s="371"/>
      <c r="M43" s="371"/>
      <c r="N43" s="371"/>
      <c r="O43" s="371"/>
      <c r="P43" s="226"/>
      <c r="Q43" s="226"/>
    </row>
    <row r="44" spans="1:17" s="145" customFormat="1" ht="6" customHeight="1" x14ac:dyDescent="0.2">
      <c r="A44" s="226"/>
      <c r="B44" s="226"/>
      <c r="C44" s="373"/>
      <c r="D44" s="373"/>
      <c r="E44" s="373"/>
      <c r="F44" s="373"/>
      <c r="G44" s="373"/>
      <c r="H44" s="373"/>
      <c r="I44" s="373"/>
      <c r="J44" s="371"/>
      <c r="K44" s="371"/>
      <c r="L44" s="371"/>
      <c r="M44" s="371"/>
      <c r="N44" s="371"/>
      <c r="O44" s="371"/>
      <c r="P44" s="226"/>
      <c r="Q44" s="226"/>
    </row>
    <row r="45" spans="1:17" s="145" customFormat="1" ht="6" customHeight="1" x14ac:dyDescent="0.2">
      <c r="A45" s="226"/>
      <c r="B45" s="226"/>
      <c r="C45" s="283"/>
      <c r="D45" s="283"/>
      <c r="E45" s="283"/>
      <c r="F45" s="283"/>
      <c r="G45" s="283"/>
      <c r="H45" s="283"/>
      <c r="I45" s="283"/>
      <c r="J45" s="283"/>
      <c r="K45" s="283"/>
      <c r="L45" s="283"/>
      <c r="M45" s="283"/>
      <c r="N45" s="283"/>
      <c r="O45" s="283"/>
      <c r="P45" s="226"/>
      <c r="Q45" s="226"/>
    </row>
    <row r="46" spans="1:17" s="145" customFormat="1" ht="15" customHeight="1" x14ac:dyDescent="0.2">
      <c r="A46" s="226"/>
      <c r="B46" s="226"/>
      <c r="C46" s="365" t="s">
        <v>200</v>
      </c>
      <c r="D46" s="365"/>
      <c r="E46" s="365"/>
      <c r="F46" s="365"/>
      <c r="G46" s="365"/>
      <c r="H46" s="365"/>
      <c r="I46" s="365"/>
      <c r="J46" s="365"/>
      <c r="K46" s="365"/>
      <c r="L46" s="365"/>
      <c r="M46" s="365"/>
      <c r="N46" s="365"/>
      <c r="O46" s="365"/>
      <c r="P46" s="226"/>
      <c r="Q46" s="226"/>
    </row>
    <row r="47" spans="1:17" s="145" customFormat="1" ht="15" customHeight="1" x14ac:dyDescent="0.2">
      <c r="A47" s="226"/>
      <c r="B47" s="226"/>
      <c r="C47" s="365"/>
      <c r="D47" s="365"/>
      <c r="E47" s="365"/>
      <c r="F47" s="365"/>
      <c r="G47" s="365"/>
      <c r="H47" s="365"/>
      <c r="I47" s="365"/>
      <c r="J47" s="365"/>
      <c r="K47" s="365"/>
      <c r="L47" s="365"/>
      <c r="M47" s="365"/>
      <c r="N47" s="365"/>
      <c r="O47" s="365"/>
      <c r="P47" s="226"/>
      <c r="Q47" s="226"/>
    </row>
    <row r="48" spans="1:17" s="145" customFormat="1" ht="15" customHeight="1" x14ac:dyDescent="0.2">
      <c r="A48" s="226"/>
      <c r="B48" s="226"/>
      <c r="C48" s="365"/>
      <c r="D48" s="365"/>
      <c r="E48" s="365"/>
      <c r="F48" s="365"/>
      <c r="G48" s="365"/>
      <c r="H48" s="365"/>
      <c r="I48" s="365"/>
      <c r="J48" s="365"/>
      <c r="K48" s="365"/>
      <c r="L48" s="365"/>
      <c r="M48" s="365"/>
      <c r="N48" s="365"/>
      <c r="O48" s="365"/>
      <c r="P48" s="226"/>
      <c r="Q48" s="226"/>
    </row>
    <row r="49" spans="1:17" s="145" customFormat="1" ht="6" customHeight="1" x14ac:dyDescent="0.2">
      <c r="A49" s="226"/>
      <c r="B49" s="226"/>
      <c r="C49" s="283"/>
      <c r="D49" s="283"/>
      <c r="E49" s="283"/>
      <c r="F49" s="283"/>
      <c r="G49" s="283"/>
      <c r="H49" s="283"/>
      <c r="I49" s="283"/>
      <c r="J49" s="283"/>
      <c r="K49" s="283"/>
      <c r="L49" s="283"/>
      <c r="M49" s="283"/>
      <c r="N49" s="283"/>
      <c r="O49" s="283"/>
      <c r="P49" s="226"/>
      <c r="Q49" s="226"/>
    </row>
    <row r="50" spans="1:17" s="145" customFormat="1" ht="15" customHeight="1" x14ac:dyDescent="0.2">
      <c r="A50" s="226"/>
      <c r="B50" s="226"/>
      <c r="C50" s="373" t="s">
        <v>171</v>
      </c>
      <c r="D50" s="373"/>
      <c r="E50" s="373"/>
      <c r="F50" s="373"/>
      <c r="G50" s="373"/>
      <c r="H50" s="373"/>
      <c r="I50" s="373"/>
      <c r="J50" s="371" t="s">
        <v>172</v>
      </c>
      <c r="K50" s="371"/>
      <c r="L50" s="371"/>
      <c r="M50" s="371"/>
      <c r="N50" s="371"/>
      <c r="O50" s="371"/>
      <c r="P50" s="226"/>
      <c r="Q50" s="226"/>
    </row>
    <row r="51" spans="1:17" s="145" customFormat="1" ht="12.75" customHeight="1" x14ac:dyDescent="0.2">
      <c r="A51" s="226"/>
      <c r="B51" s="226"/>
      <c r="C51" s="373"/>
      <c r="D51" s="373"/>
      <c r="E51" s="373"/>
      <c r="F51" s="373"/>
      <c r="G51" s="373"/>
      <c r="H51" s="373"/>
      <c r="I51" s="373"/>
      <c r="J51" s="371"/>
      <c r="K51" s="371"/>
      <c r="L51" s="371"/>
      <c r="M51" s="371"/>
      <c r="N51" s="371"/>
      <c r="O51" s="371"/>
      <c r="P51" s="226"/>
      <c r="Q51" s="226"/>
    </row>
    <row r="52" spans="1:17" s="145" customFormat="1" ht="12.75" customHeight="1" x14ac:dyDescent="0.2">
      <c r="A52" s="226"/>
      <c r="B52" s="226"/>
      <c r="C52" s="373"/>
      <c r="D52" s="373"/>
      <c r="E52" s="373"/>
      <c r="F52" s="373"/>
      <c r="G52" s="373"/>
      <c r="H52" s="373"/>
      <c r="I52" s="373"/>
      <c r="J52" s="371"/>
      <c r="K52" s="371"/>
      <c r="L52" s="371"/>
      <c r="M52" s="371"/>
      <c r="N52" s="371"/>
      <c r="O52" s="371"/>
      <c r="P52" s="226"/>
      <c r="Q52" s="226"/>
    </row>
    <row r="53" spans="1:17" s="145" customFormat="1" ht="15" customHeight="1" x14ac:dyDescent="0.2">
      <c r="A53" s="226"/>
      <c r="B53" s="226"/>
      <c r="C53" s="373"/>
      <c r="D53" s="373"/>
      <c r="E53" s="373"/>
      <c r="F53" s="373"/>
      <c r="G53" s="373"/>
      <c r="H53" s="373"/>
      <c r="I53" s="373"/>
      <c r="J53" s="371"/>
      <c r="K53" s="371"/>
      <c r="L53" s="371"/>
      <c r="M53" s="371"/>
      <c r="N53" s="371"/>
      <c r="O53" s="371"/>
      <c r="P53" s="226"/>
      <c r="Q53" s="226"/>
    </row>
    <row r="54" spans="1:17" s="145" customFormat="1" ht="6" customHeight="1" x14ac:dyDescent="0.2">
      <c r="A54" s="226"/>
      <c r="B54" s="226"/>
      <c r="C54" s="288"/>
      <c r="D54" s="288"/>
      <c r="E54" s="288"/>
      <c r="F54" s="288"/>
      <c r="G54" s="288"/>
      <c r="H54" s="288"/>
      <c r="I54" s="288"/>
      <c r="J54" s="287"/>
      <c r="K54" s="287"/>
      <c r="L54" s="287"/>
      <c r="M54" s="287"/>
      <c r="N54" s="287"/>
      <c r="O54" s="287"/>
      <c r="P54" s="226"/>
      <c r="Q54" s="226"/>
    </row>
    <row r="55" spans="1:17" s="145" customFormat="1" ht="15" customHeight="1" x14ac:dyDescent="0.2">
      <c r="A55" s="226"/>
      <c r="B55" s="226"/>
      <c r="C55" s="365" t="s">
        <v>203</v>
      </c>
      <c r="D55" s="365"/>
      <c r="E55" s="365"/>
      <c r="F55" s="365"/>
      <c r="G55" s="365"/>
      <c r="H55" s="365"/>
      <c r="I55" s="365"/>
      <c r="J55" s="365"/>
      <c r="K55" s="365"/>
      <c r="L55" s="365"/>
      <c r="M55" s="365"/>
      <c r="N55" s="365"/>
      <c r="O55" s="365"/>
      <c r="P55" s="226"/>
      <c r="Q55" s="226"/>
    </row>
    <row r="56" spans="1:17" s="145" customFormat="1" ht="6" customHeight="1" x14ac:dyDescent="0.2">
      <c r="A56" s="226"/>
      <c r="B56" s="226"/>
      <c r="C56" s="287"/>
      <c r="D56" s="287"/>
      <c r="E56" s="287"/>
      <c r="F56" s="287"/>
      <c r="G56" s="287"/>
      <c r="H56" s="287"/>
      <c r="I56" s="287"/>
      <c r="J56" s="287"/>
      <c r="K56" s="287"/>
      <c r="L56" s="287"/>
      <c r="M56" s="287"/>
      <c r="N56" s="287"/>
      <c r="O56" s="287"/>
      <c r="P56" s="226"/>
      <c r="Q56" s="226"/>
    </row>
    <row r="57" spans="1:17" s="145" customFormat="1" ht="15" customHeight="1" x14ac:dyDescent="0.2">
      <c r="A57" s="226"/>
      <c r="B57" s="226"/>
      <c r="C57" s="373" t="s">
        <v>173</v>
      </c>
      <c r="D57" s="373"/>
      <c r="E57" s="373"/>
      <c r="F57" s="373"/>
      <c r="G57" s="373"/>
      <c r="H57" s="373"/>
      <c r="I57" s="373"/>
      <c r="J57" s="371" t="s">
        <v>174</v>
      </c>
      <c r="K57" s="374"/>
      <c r="L57" s="374"/>
      <c r="M57" s="374"/>
      <c r="N57" s="374"/>
      <c r="O57" s="374"/>
      <c r="P57" s="226"/>
      <c r="Q57" s="226"/>
    </row>
    <row r="58" spans="1:17" s="145" customFormat="1" ht="15" customHeight="1" x14ac:dyDescent="0.2">
      <c r="A58" s="226"/>
      <c r="B58" s="226"/>
      <c r="C58" s="373"/>
      <c r="D58" s="373"/>
      <c r="E58" s="373"/>
      <c r="F58" s="373"/>
      <c r="G58" s="373"/>
      <c r="H58" s="373"/>
      <c r="I58" s="373"/>
      <c r="J58" s="374"/>
      <c r="K58" s="374"/>
      <c r="L58" s="374"/>
      <c r="M58" s="374"/>
      <c r="N58" s="374"/>
      <c r="O58" s="374"/>
      <c r="P58" s="226"/>
      <c r="Q58" s="226"/>
    </row>
    <row r="59" spans="1:17" s="145" customFormat="1" ht="15" customHeight="1" x14ac:dyDescent="0.2">
      <c r="A59" s="226"/>
      <c r="B59" s="226"/>
      <c r="C59" s="373"/>
      <c r="D59" s="373"/>
      <c r="E59" s="373"/>
      <c r="F59" s="373"/>
      <c r="G59" s="373"/>
      <c r="H59" s="373"/>
      <c r="I59" s="373"/>
      <c r="J59" s="374"/>
      <c r="K59" s="374"/>
      <c r="L59" s="374"/>
      <c r="M59" s="374"/>
      <c r="N59" s="374"/>
      <c r="O59" s="374"/>
      <c r="P59" s="226"/>
      <c r="Q59" s="226"/>
    </row>
    <row r="60" spans="1:17" s="145" customFormat="1" ht="15" customHeight="1" x14ac:dyDescent="0.2">
      <c r="A60" s="226"/>
      <c r="B60" s="226"/>
      <c r="C60" s="373"/>
      <c r="D60" s="373"/>
      <c r="E60" s="373"/>
      <c r="F60" s="373"/>
      <c r="G60" s="373"/>
      <c r="H60" s="373"/>
      <c r="I60" s="373"/>
      <c r="J60" s="374"/>
      <c r="K60" s="374"/>
      <c r="L60" s="374"/>
      <c r="M60" s="374"/>
      <c r="N60" s="374"/>
      <c r="O60" s="374"/>
      <c r="P60" s="226"/>
      <c r="Q60" s="226"/>
    </row>
    <row r="61" spans="1:17" s="145" customFormat="1" ht="12" customHeight="1" x14ac:dyDescent="0.2">
      <c r="A61" s="226"/>
      <c r="B61" s="226"/>
      <c r="C61" s="287"/>
      <c r="D61" s="287"/>
      <c r="E61" s="287"/>
      <c r="F61" s="287"/>
      <c r="G61" s="287"/>
      <c r="H61" s="287"/>
      <c r="I61" s="287"/>
      <c r="J61" s="287"/>
      <c r="K61" s="287"/>
      <c r="L61" s="287"/>
      <c r="M61" s="287"/>
      <c r="N61" s="287"/>
      <c r="O61" s="287"/>
      <c r="P61" s="226"/>
      <c r="Q61" s="226"/>
    </row>
    <row r="62" spans="1:17" s="145" customFormat="1" ht="15" customHeight="1" x14ac:dyDescent="0.2">
      <c r="A62" s="226"/>
      <c r="B62" s="226"/>
      <c r="C62" s="375" t="s">
        <v>175</v>
      </c>
      <c r="D62" s="375"/>
      <c r="E62" s="375"/>
      <c r="F62" s="375"/>
      <c r="G62" s="375"/>
      <c r="H62" s="375"/>
      <c r="I62" s="375"/>
      <c r="J62" s="375"/>
      <c r="K62" s="375"/>
      <c r="L62" s="375"/>
      <c r="M62" s="375"/>
      <c r="N62" s="375"/>
      <c r="O62" s="375"/>
      <c r="P62" s="226"/>
      <c r="Q62" s="226"/>
    </row>
    <row r="63" spans="1:17" s="145" customFormat="1" ht="15" customHeight="1" x14ac:dyDescent="0.2">
      <c r="A63" s="226"/>
      <c r="B63" s="226"/>
      <c r="C63" s="372" t="s">
        <v>176</v>
      </c>
      <c r="D63" s="372"/>
      <c r="E63" s="372"/>
      <c r="F63" s="372"/>
      <c r="G63" s="372"/>
      <c r="H63" s="372"/>
      <c r="I63" s="372"/>
      <c r="J63" s="372"/>
      <c r="K63" s="372"/>
      <c r="L63" s="372"/>
      <c r="M63" s="372"/>
      <c r="N63" s="372"/>
      <c r="O63" s="372"/>
      <c r="P63" s="226"/>
      <c r="Q63" s="226"/>
    </row>
    <row r="64" spans="1:17" s="145" customFormat="1" ht="15" customHeight="1" x14ac:dyDescent="0.2">
      <c r="A64" s="226"/>
      <c r="B64" s="226"/>
      <c r="C64" s="372"/>
      <c r="D64" s="372"/>
      <c r="E64" s="372"/>
      <c r="F64" s="372"/>
      <c r="G64" s="372"/>
      <c r="H64" s="372"/>
      <c r="I64" s="372"/>
      <c r="J64" s="372"/>
      <c r="K64" s="372"/>
      <c r="L64" s="372"/>
      <c r="M64" s="372"/>
      <c r="N64" s="372"/>
      <c r="O64" s="372"/>
      <c r="P64" s="226"/>
      <c r="Q64" s="226"/>
    </row>
    <row r="65" spans="1:17" s="145" customFormat="1" ht="15" customHeight="1" x14ac:dyDescent="0.2">
      <c r="A65" s="226"/>
      <c r="B65" s="226"/>
      <c r="C65" s="372"/>
      <c r="D65" s="372"/>
      <c r="E65" s="372"/>
      <c r="F65" s="372"/>
      <c r="G65" s="372"/>
      <c r="H65" s="372"/>
      <c r="I65" s="372"/>
      <c r="J65" s="372"/>
      <c r="K65" s="372"/>
      <c r="L65" s="372"/>
      <c r="M65" s="372"/>
      <c r="N65" s="372"/>
      <c r="O65" s="372"/>
      <c r="P65" s="226"/>
      <c r="Q65" s="226"/>
    </row>
    <row r="66" spans="1:17" s="145" customFormat="1" ht="15" customHeight="1" x14ac:dyDescent="0.2">
      <c r="A66" s="226"/>
      <c r="B66" s="226"/>
      <c r="C66" s="372"/>
      <c r="D66" s="372"/>
      <c r="E66" s="372"/>
      <c r="F66" s="372"/>
      <c r="G66" s="372"/>
      <c r="H66" s="372"/>
      <c r="I66" s="372"/>
      <c r="J66" s="372"/>
      <c r="K66" s="372"/>
      <c r="L66" s="372"/>
      <c r="M66" s="372"/>
      <c r="N66" s="372"/>
      <c r="O66" s="372"/>
      <c r="P66" s="226"/>
      <c r="Q66" s="226"/>
    </row>
    <row r="67" spans="1:17" s="145" customFormat="1" ht="15" customHeight="1" x14ac:dyDescent="0.2">
      <c r="A67" s="226"/>
      <c r="B67" s="226"/>
      <c r="C67" s="372"/>
      <c r="D67" s="372"/>
      <c r="E67" s="372"/>
      <c r="F67" s="372"/>
      <c r="G67" s="372"/>
      <c r="H67" s="372"/>
      <c r="I67" s="372"/>
      <c r="J67" s="372"/>
      <c r="K67" s="372"/>
      <c r="L67" s="372"/>
      <c r="M67" s="372"/>
      <c r="N67" s="372"/>
      <c r="O67" s="372"/>
      <c r="P67" s="226"/>
      <c r="Q67" s="226"/>
    </row>
    <row r="68" spans="1:17" s="145" customFormat="1" ht="15" customHeight="1" x14ac:dyDescent="0.2">
      <c r="A68" s="226"/>
      <c r="B68" s="226"/>
      <c r="C68" s="372"/>
      <c r="D68" s="372"/>
      <c r="E68" s="372"/>
      <c r="F68" s="372"/>
      <c r="G68" s="372"/>
      <c r="H68" s="372"/>
      <c r="I68" s="372"/>
      <c r="J68" s="372"/>
      <c r="K68" s="372"/>
      <c r="L68" s="372"/>
      <c r="M68" s="372"/>
      <c r="N68" s="372"/>
      <c r="O68" s="372"/>
      <c r="P68" s="226"/>
      <c r="Q68" s="226"/>
    </row>
    <row r="69" spans="1:17" s="145" customFormat="1" ht="15" customHeight="1" x14ac:dyDescent="0.2">
      <c r="A69" s="226"/>
      <c r="B69" s="226"/>
      <c r="C69" s="372"/>
      <c r="D69" s="372"/>
      <c r="E69" s="372"/>
      <c r="F69" s="372"/>
      <c r="G69" s="372"/>
      <c r="H69" s="372"/>
      <c r="I69" s="372"/>
      <c r="J69" s="372"/>
      <c r="K69" s="372"/>
      <c r="L69" s="372"/>
      <c r="M69" s="372"/>
      <c r="N69" s="372"/>
      <c r="O69" s="372"/>
      <c r="P69" s="226"/>
      <c r="Q69" s="226"/>
    </row>
    <row r="70" spans="1:17" s="145" customFormat="1" ht="12" customHeight="1" x14ac:dyDescent="0.2">
      <c r="A70" s="226"/>
      <c r="B70" s="226"/>
      <c r="C70" s="372"/>
      <c r="D70" s="372"/>
      <c r="E70" s="372"/>
      <c r="F70" s="372"/>
      <c r="G70" s="372"/>
      <c r="H70" s="372"/>
      <c r="I70" s="372"/>
      <c r="J70" s="372"/>
      <c r="K70" s="372"/>
      <c r="L70" s="372"/>
      <c r="M70" s="372"/>
      <c r="N70" s="372"/>
      <c r="O70" s="372"/>
      <c r="P70" s="226"/>
      <c r="Q70" s="226"/>
    </row>
    <row r="71" spans="1:17" s="145" customFormat="1" ht="15" x14ac:dyDescent="0.2">
      <c r="A71" s="226"/>
      <c r="B71" s="226"/>
      <c r="C71" s="375" t="s">
        <v>177</v>
      </c>
      <c r="D71" s="375"/>
      <c r="E71" s="375"/>
      <c r="F71" s="375"/>
      <c r="G71" s="375"/>
      <c r="H71" s="375"/>
      <c r="I71" s="375"/>
      <c r="J71" s="375"/>
      <c r="K71" s="375"/>
      <c r="L71" s="375"/>
      <c r="M71" s="375"/>
      <c r="N71" s="375"/>
      <c r="O71" s="375"/>
      <c r="P71" s="226"/>
      <c r="Q71" s="226"/>
    </row>
    <row r="72" spans="1:17" s="145" customFormat="1" ht="15" customHeight="1" x14ac:dyDescent="0.2">
      <c r="A72" s="226"/>
      <c r="B72" s="226"/>
      <c r="C72" s="319" t="s">
        <v>204</v>
      </c>
      <c r="D72" s="287"/>
      <c r="E72" s="287"/>
      <c r="F72" s="287"/>
      <c r="G72" s="287"/>
      <c r="H72" s="287"/>
      <c r="I72" s="287"/>
      <c r="J72" s="287"/>
      <c r="K72" s="287"/>
      <c r="L72" s="287"/>
      <c r="M72" s="287"/>
      <c r="N72" s="287"/>
      <c r="O72" s="287"/>
      <c r="P72" s="226"/>
      <c r="Q72" s="226"/>
    </row>
    <row r="73" spans="1:17" s="145" customFormat="1" ht="6" customHeight="1" x14ac:dyDescent="0.2">
      <c r="A73" s="226"/>
      <c r="B73" s="226"/>
      <c r="C73" s="286"/>
      <c r="D73" s="287"/>
      <c r="E73" s="287"/>
      <c r="F73" s="287"/>
      <c r="G73" s="287"/>
      <c r="H73" s="287"/>
      <c r="I73" s="287"/>
      <c r="J73" s="287"/>
      <c r="K73" s="287"/>
      <c r="L73" s="287"/>
      <c r="M73" s="287"/>
      <c r="N73" s="287"/>
      <c r="O73" s="287"/>
      <c r="P73" s="226"/>
      <c r="Q73" s="226"/>
    </row>
    <row r="74" spans="1:17" s="145" customFormat="1" ht="15" customHeight="1" x14ac:dyDescent="0.2">
      <c r="A74" s="226"/>
      <c r="B74" s="226"/>
      <c r="C74" s="373" t="s">
        <v>178</v>
      </c>
      <c r="D74" s="373"/>
      <c r="E74" s="373"/>
      <c r="F74" s="373"/>
      <c r="G74" s="373"/>
      <c r="H74" s="373"/>
      <c r="I74" s="373"/>
      <c r="J74" s="371" t="s">
        <v>179</v>
      </c>
      <c r="K74" s="371"/>
      <c r="L74" s="371"/>
      <c r="M74" s="371"/>
      <c r="N74" s="371"/>
      <c r="O74" s="371"/>
      <c r="P74" s="226"/>
      <c r="Q74" s="226"/>
    </row>
    <row r="75" spans="1:17" ht="15" customHeight="1" x14ac:dyDescent="0.15">
      <c r="A75" s="226"/>
      <c r="B75" s="226"/>
      <c r="C75" s="373"/>
      <c r="D75" s="373"/>
      <c r="E75" s="373"/>
      <c r="F75" s="373"/>
      <c r="G75" s="373"/>
      <c r="H75" s="373"/>
      <c r="I75" s="373"/>
      <c r="J75" s="371"/>
      <c r="K75" s="371"/>
      <c r="L75" s="371"/>
      <c r="M75" s="371"/>
      <c r="N75" s="371"/>
      <c r="O75" s="371"/>
      <c r="P75" s="226"/>
      <c r="Q75" s="226"/>
    </row>
    <row r="76" spans="1:17" ht="15.75" customHeight="1" x14ac:dyDescent="0.15">
      <c r="A76" s="226"/>
      <c r="B76" s="226"/>
      <c r="C76" s="373"/>
      <c r="D76" s="373"/>
      <c r="E76" s="373"/>
      <c r="F76" s="373"/>
      <c r="G76" s="373"/>
      <c r="H76" s="373"/>
      <c r="I76" s="373"/>
      <c r="J76" s="371"/>
      <c r="K76" s="371"/>
      <c r="L76" s="371"/>
      <c r="M76" s="371"/>
      <c r="N76" s="371"/>
      <c r="O76" s="371"/>
      <c r="P76" s="226"/>
      <c r="Q76" s="226"/>
    </row>
    <row r="77" spans="1:17" ht="6" customHeight="1" x14ac:dyDescent="0.15">
      <c r="A77" s="226"/>
      <c r="B77" s="226"/>
      <c r="C77" s="283"/>
      <c r="D77" s="283"/>
      <c r="E77" s="283"/>
      <c r="F77" s="283"/>
      <c r="G77" s="283"/>
      <c r="H77" s="283"/>
      <c r="I77" s="283"/>
      <c r="J77" s="283"/>
      <c r="K77" s="283"/>
      <c r="L77" s="283"/>
      <c r="M77" s="283"/>
      <c r="N77" s="283"/>
      <c r="O77" s="283"/>
      <c r="P77" s="226"/>
      <c r="Q77" s="226"/>
    </row>
    <row r="78" spans="1:17" ht="15" customHeight="1" x14ac:dyDescent="0.15">
      <c r="A78" s="226"/>
      <c r="B78" s="226"/>
      <c r="C78" s="346" t="s">
        <v>212</v>
      </c>
      <c r="D78" s="372"/>
      <c r="E78" s="372"/>
      <c r="F78" s="372"/>
      <c r="G78" s="372"/>
      <c r="H78" s="372"/>
      <c r="I78" s="372"/>
      <c r="J78" s="372"/>
      <c r="K78" s="372"/>
      <c r="L78" s="372"/>
      <c r="M78" s="372"/>
      <c r="N78" s="372"/>
      <c r="O78" s="372"/>
      <c r="P78" s="226"/>
      <c r="Q78" s="226"/>
    </row>
    <row r="79" spans="1:17" ht="15" customHeight="1" x14ac:dyDescent="0.15">
      <c r="A79" s="226"/>
      <c r="B79" s="226"/>
      <c r="C79" s="372"/>
      <c r="D79" s="372"/>
      <c r="E79" s="372"/>
      <c r="F79" s="372"/>
      <c r="G79" s="372"/>
      <c r="H79" s="372"/>
      <c r="I79" s="372"/>
      <c r="J79" s="372"/>
      <c r="K79" s="372"/>
      <c r="L79" s="372"/>
      <c r="M79" s="372"/>
      <c r="N79" s="372"/>
      <c r="O79" s="372"/>
      <c r="P79" s="226"/>
      <c r="Q79" s="226"/>
    </row>
    <row r="80" spans="1:17" ht="15" customHeight="1" x14ac:dyDescent="0.15">
      <c r="A80" s="226"/>
      <c r="B80" s="226"/>
      <c r="C80" s="372"/>
      <c r="D80" s="372"/>
      <c r="E80" s="372"/>
      <c r="F80" s="372"/>
      <c r="G80" s="372"/>
      <c r="H80" s="372"/>
      <c r="I80" s="372"/>
      <c r="J80" s="372"/>
      <c r="K80" s="372"/>
      <c r="L80" s="372"/>
      <c r="M80" s="372"/>
      <c r="N80" s="372"/>
      <c r="O80" s="372"/>
      <c r="P80" s="226"/>
      <c r="Q80" s="226"/>
    </row>
    <row r="81" spans="1:17" ht="15" customHeight="1" x14ac:dyDescent="0.15">
      <c r="A81" s="226"/>
      <c r="B81" s="226"/>
      <c r="C81" s="372"/>
      <c r="D81" s="372"/>
      <c r="E81" s="372"/>
      <c r="F81" s="372"/>
      <c r="G81" s="372"/>
      <c r="H81" s="372"/>
      <c r="I81" s="372"/>
      <c r="J81" s="372"/>
      <c r="K81" s="372"/>
      <c r="L81" s="372"/>
      <c r="M81" s="372"/>
      <c r="N81" s="372"/>
      <c r="O81" s="372"/>
      <c r="P81" s="226"/>
      <c r="Q81" s="226"/>
    </row>
    <row r="82" spans="1:17" ht="15" customHeight="1" x14ac:dyDescent="0.15">
      <c r="A82" s="226"/>
      <c r="B82" s="226"/>
      <c r="C82" s="372"/>
      <c r="D82" s="372"/>
      <c r="E82" s="372"/>
      <c r="F82" s="372"/>
      <c r="G82" s="372"/>
      <c r="H82" s="372"/>
      <c r="I82" s="372"/>
      <c r="J82" s="372"/>
      <c r="K82" s="372"/>
      <c r="L82" s="372"/>
      <c r="M82" s="372"/>
      <c r="N82" s="372"/>
      <c r="O82" s="372"/>
      <c r="P82" s="226"/>
      <c r="Q82" s="226"/>
    </row>
    <row r="83" spans="1:17" ht="15" customHeight="1" x14ac:dyDescent="0.15">
      <c r="A83" s="226"/>
      <c r="B83" s="226"/>
      <c r="C83" s="372"/>
      <c r="D83" s="372"/>
      <c r="E83" s="372"/>
      <c r="F83" s="372"/>
      <c r="G83" s="372"/>
      <c r="H83" s="372"/>
      <c r="I83" s="372"/>
      <c r="J83" s="372"/>
      <c r="K83" s="372"/>
      <c r="L83" s="372"/>
      <c r="M83" s="372"/>
      <c r="N83" s="372"/>
      <c r="O83" s="372"/>
      <c r="P83" s="226"/>
      <c r="Q83" s="226"/>
    </row>
    <row r="84" spans="1:17" ht="15" customHeight="1" x14ac:dyDescent="0.15">
      <c r="A84" s="226"/>
      <c r="B84" s="226"/>
      <c r="C84" s="372"/>
      <c r="D84" s="372"/>
      <c r="E84" s="372"/>
      <c r="F84" s="372"/>
      <c r="G84" s="372"/>
      <c r="H84" s="372"/>
      <c r="I84" s="372"/>
      <c r="J84" s="372"/>
      <c r="K84" s="372"/>
      <c r="L84" s="372"/>
      <c r="M84" s="372"/>
      <c r="N84" s="372"/>
      <c r="O84" s="372"/>
      <c r="P84" s="226"/>
      <c r="Q84" s="226"/>
    </row>
    <row r="85" spans="1:17" ht="6" customHeight="1" x14ac:dyDescent="0.15">
      <c r="A85" s="226"/>
      <c r="B85" s="226"/>
      <c r="C85" s="372"/>
      <c r="D85" s="372"/>
      <c r="E85" s="372"/>
      <c r="F85" s="372"/>
      <c r="G85" s="372"/>
      <c r="H85" s="372"/>
      <c r="I85" s="372"/>
      <c r="J85" s="372"/>
      <c r="K85" s="372"/>
      <c r="L85" s="372"/>
      <c r="M85" s="372"/>
      <c r="N85" s="372"/>
      <c r="O85" s="372"/>
      <c r="P85" s="226"/>
      <c r="Q85" s="226"/>
    </row>
    <row r="86" spans="1:17" ht="15" customHeight="1" x14ac:dyDescent="0.15">
      <c r="A86" s="226"/>
      <c r="B86" s="226"/>
      <c r="C86" s="289"/>
      <c r="D86" s="289"/>
      <c r="E86" s="289"/>
      <c r="F86" s="289"/>
      <c r="G86" s="289"/>
      <c r="H86" s="289"/>
      <c r="I86" s="289"/>
      <c r="J86" s="289"/>
      <c r="K86" s="289"/>
      <c r="L86" s="289"/>
      <c r="M86" s="289"/>
      <c r="N86" s="289"/>
      <c r="O86" s="289"/>
      <c r="P86" s="226"/>
      <c r="Q86" s="226"/>
    </row>
    <row r="87" spans="1:17" ht="15" customHeight="1" x14ac:dyDescent="0.15">
      <c r="A87" s="226"/>
      <c r="B87" s="226"/>
      <c r="C87" s="370" t="s">
        <v>74</v>
      </c>
      <c r="D87" s="370"/>
      <c r="E87" s="370"/>
      <c r="F87" s="370"/>
      <c r="G87" s="370"/>
      <c r="H87" s="370"/>
      <c r="I87" s="370"/>
      <c r="J87" s="370"/>
      <c r="K87" s="370"/>
      <c r="L87" s="370"/>
      <c r="M87" s="370"/>
      <c r="N87" s="370"/>
      <c r="O87" s="370"/>
      <c r="P87" s="226"/>
      <c r="Q87" s="226"/>
    </row>
    <row r="88" spans="1:17" ht="6" customHeight="1" x14ac:dyDescent="0.15">
      <c r="A88" s="226"/>
      <c r="B88" s="226"/>
      <c r="C88" s="290"/>
      <c r="D88" s="290"/>
      <c r="E88" s="290"/>
      <c r="F88" s="290"/>
      <c r="G88" s="290"/>
      <c r="H88" s="290"/>
      <c r="I88" s="290"/>
      <c r="J88" s="290"/>
      <c r="K88" s="290"/>
      <c r="L88" s="290"/>
      <c r="M88" s="290"/>
      <c r="N88" s="290"/>
      <c r="O88" s="290"/>
      <c r="P88" s="226"/>
      <c r="Q88" s="226"/>
    </row>
    <row r="89" spans="1:17" ht="15" customHeight="1" x14ac:dyDescent="0.15">
      <c r="A89" s="226"/>
      <c r="B89" s="226"/>
      <c r="C89" s="346" t="s">
        <v>205</v>
      </c>
      <c r="D89" s="372"/>
      <c r="E89" s="372"/>
      <c r="F89" s="372"/>
      <c r="G89" s="372"/>
      <c r="H89" s="372"/>
      <c r="I89" s="372"/>
      <c r="J89" s="372"/>
      <c r="K89" s="372"/>
      <c r="L89" s="372"/>
      <c r="M89" s="372"/>
      <c r="N89" s="372"/>
      <c r="O89" s="372"/>
      <c r="P89" s="226"/>
      <c r="Q89" s="226"/>
    </row>
    <row r="90" spans="1:17" ht="15" customHeight="1" x14ac:dyDescent="0.15">
      <c r="A90" s="226"/>
      <c r="B90" s="226"/>
      <c r="C90" s="372"/>
      <c r="D90" s="372"/>
      <c r="E90" s="372"/>
      <c r="F90" s="372"/>
      <c r="G90" s="372"/>
      <c r="H90" s="372"/>
      <c r="I90" s="372"/>
      <c r="J90" s="372"/>
      <c r="K90" s="372"/>
      <c r="L90" s="372"/>
      <c r="M90" s="372"/>
      <c r="N90" s="372"/>
      <c r="O90" s="372"/>
      <c r="P90" s="226"/>
      <c r="Q90" s="226"/>
    </row>
    <row r="91" spans="1:17" ht="15" customHeight="1" x14ac:dyDescent="0.15">
      <c r="A91" s="226"/>
      <c r="B91" s="226"/>
      <c r="C91" s="372"/>
      <c r="D91" s="372"/>
      <c r="E91" s="372"/>
      <c r="F91" s="372"/>
      <c r="G91" s="372"/>
      <c r="H91" s="372"/>
      <c r="I91" s="372"/>
      <c r="J91" s="372"/>
      <c r="K91" s="372"/>
      <c r="L91" s="372"/>
      <c r="M91" s="372"/>
      <c r="N91" s="372"/>
      <c r="O91" s="372"/>
      <c r="P91" s="226"/>
      <c r="Q91" s="226"/>
    </row>
    <row r="92" spans="1:17" ht="15" customHeight="1" x14ac:dyDescent="0.15">
      <c r="A92" s="226"/>
      <c r="B92" s="226"/>
      <c r="C92" s="372"/>
      <c r="D92" s="372"/>
      <c r="E92" s="372"/>
      <c r="F92" s="372"/>
      <c r="G92" s="372"/>
      <c r="H92" s="372"/>
      <c r="I92" s="372"/>
      <c r="J92" s="372"/>
      <c r="K92" s="372"/>
      <c r="L92" s="372"/>
      <c r="M92" s="372"/>
      <c r="N92" s="372"/>
      <c r="O92" s="372"/>
      <c r="P92" s="226"/>
      <c r="Q92" s="226"/>
    </row>
    <row r="93" spans="1:17" ht="15" customHeight="1" x14ac:dyDescent="0.15">
      <c r="A93" s="226"/>
      <c r="B93" s="226"/>
      <c r="C93" s="372"/>
      <c r="D93" s="372"/>
      <c r="E93" s="372"/>
      <c r="F93" s="372"/>
      <c r="G93" s="372"/>
      <c r="H93" s="372"/>
      <c r="I93" s="372"/>
      <c r="J93" s="372"/>
      <c r="K93" s="372"/>
      <c r="L93" s="372"/>
      <c r="M93" s="372"/>
      <c r="N93" s="372"/>
      <c r="O93" s="372"/>
      <c r="P93" s="226"/>
      <c r="Q93" s="226"/>
    </row>
    <row r="94" spans="1:17" ht="15" customHeight="1" x14ac:dyDescent="0.15">
      <c r="A94" s="226"/>
      <c r="B94" s="226"/>
      <c r="C94" s="372"/>
      <c r="D94" s="372"/>
      <c r="E94" s="372"/>
      <c r="F94" s="372"/>
      <c r="G94" s="372"/>
      <c r="H94" s="372"/>
      <c r="I94" s="372"/>
      <c r="J94" s="372"/>
      <c r="K94" s="372"/>
      <c r="L94" s="372"/>
      <c r="M94" s="372"/>
      <c r="N94" s="372"/>
      <c r="O94" s="372"/>
      <c r="P94" s="226"/>
      <c r="Q94" s="226"/>
    </row>
    <row r="95" spans="1:17" ht="15" customHeight="1" x14ac:dyDescent="0.15">
      <c r="A95" s="226"/>
      <c r="B95" s="226"/>
      <c r="C95" s="372"/>
      <c r="D95" s="372"/>
      <c r="E95" s="372"/>
      <c r="F95" s="372"/>
      <c r="G95" s="372"/>
      <c r="H95" s="372"/>
      <c r="I95" s="372"/>
      <c r="J95" s="372"/>
      <c r="K95" s="372"/>
      <c r="L95" s="372"/>
      <c r="M95" s="372"/>
      <c r="N95" s="372"/>
      <c r="O95" s="372"/>
      <c r="P95" s="226"/>
      <c r="Q95" s="226"/>
    </row>
    <row r="96" spans="1:17" ht="15" customHeight="1" x14ac:dyDescent="0.15">
      <c r="A96" s="226"/>
      <c r="B96" s="226"/>
      <c r="C96" s="372"/>
      <c r="D96" s="372"/>
      <c r="E96" s="372"/>
      <c r="F96" s="372"/>
      <c r="G96" s="372"/>
      <c r="H96" s="372"/>
      <c r="I96" s="372"/>
      <c r="J96" s="372"/>
      <c r="K96" s="372"/>
      <c r="L96" s="372"/>
      <c r="M96" s="372"/>
      <c r="N96" s="372"/>
      <c r="O96" s="372"/>
      <c r="P96" s="226"/>
      <c r="Q96" s="226"/>
    </row>
    <row r="97" spans="1:17" ht="6" customHeight="1" x14ac:dyDescent="0.15">
      <c r="A97" s="226"/>
      <c r="B97" s="226"/>
      <c r="C97" s="283"/>
      <c r="D97" s="283"/>
      <c r="E97" s="283"/>
      <c r="F97" s="283"/>
      <c r="G97" s="283"/>
      <c r="H97" s="283"/>
      <c r="I97" s="283"/>
      <c r="J97" s="283"/>
      <c r="K97" s="283"/>
      <c r="L97" s="283"/>
      <c r="M97" s="283"/>
      <c r="N97" s="283"/>
      <c r="O97" s="283"/>
      <c r="P97" s="226"/>
      <c r="Q97" s="226"/>
    </row>
    <row r="98" spans="1:17" ht="15" customHeight="1" x14ac:dyDescent="0.15">
      <c r="A98" s="226"/>
      <c r="B98" s="226"/>
      <c r="C98" s="290"/>
      <c r="D98" s="290"/>
      <c r="E98" s="290"/>
      <c r="F98" s="290"/>
      <c r="G98" s="290"/>
      <c r="H98" s="290"/>
      <c r="I98" s="290"/>
      <c r="J98" s="290"/>
      <c r="K98" s="290"/>
      <c r="L98" s="290"/>
      <c r="M98" s="290"/>
      <c r="N98" s="290"/>
      <c r="O98" s="290"/>
      <c r="P98" s="226"/>
      <c r="Q98" s="226"/>
    </row>
    <row r="99" spans="1:17" ht="15" customHeight="1" x14ac:dyDescent="0.15">
      <c r="A99" s="226"/>
      <c r="B99" s="226"/>
      <c r="C99" s="370" t="s">
        <v>6</v>
      </c>
      <c r="D99" s="370"/>
      <c r="E99" s="370"/>
      <c r="F99" s="370"/>
      <c r="G99" s="370"/>
      <c r="H99" s="370"/>
      <c r="I99" s="370"/>
      <c r="J99" s="370"/>
      <c r="K99" s="370"/>
      <c r="L99" s="370"/>
      <c r="M99" s="370"/>
      <c r="N99" s="370"/>
      <c r="O99" s="370"/>
      <c r="P99" s="226"/>
      <c r="Q99" s="226"/>
    </row>
    <row r="100" spans="1:17" ht="6" customHeight="1" x14ac:dyDescent="0.15">
      <c r="A100" s="226"/>
      <c r="B100" s="226"/>
      <c r="C100" s="290"/>
      <c r="D100" s="290"/>
      <c r="E100" s="290"/>
      <c r="F100" s="290"/>
      <c r="G100" s="290"/>
      <c r="H100" s="290"/>
      <c r="I100" s="290"/>
      <c r="J100" s="290"/>
      <c r="K100" s="290"/>
      <c r="L100" s="290"/>
      <c r="M100" s="290"/>
      <c r="N100" s="290"/>
      <c r="O100" s="290"/>
      <c r="P100" s="226"/>
      <c r="Q100" s="226"/>
    </row>
    <row r="101" spans="1:17" ht="15" customHeight="1" x14ac:dyDescent="0.15">
      <c r="A101" s="226"/>
      <c r="B101" s="226"/>
      <c r="C101" s="346" t="s">
        <v>221</v>
      </c>
      <c r="D101" s="346"/>
      <c r="E101" s="346"/>
      <c r="F101" s="346"/>
      <c r="G101" s="346"/>
      <c r="H101" s="346"/>
      <c r="I101" s="346"/>
      <c r="J101" s="346"/>
      <c r="K101" s="346"/>
      <c r="L101" s="346"/>
      <c r="M101" s="346"/>
      <c r="N101" s="346"/>
      <c r="O101" s="346"/>
      <c r="P101" s="226"/>
      <c r="Q101" s="226"/>
    </row>
    <row r="102" spans="1:17" ht="15" customHeight="1" x14ac:dyDescent="0.15">
      <c r="A102" s="226"/>
      <c r="B102" s="226"/>
      <c r="C102" s="346"/>
      <c r="D102" s="346"/>
      <c r="E102" s="346"/>
      <c r="F102" s="346"/>
      <c r="G102" s="346"/>
      <c r="H102" s="346"/>
      <c r="I102" s="346"/>
      <c r="J102" s="346"/>
      <c r="K102" s="346"/>
      <c r="L102" s="346"/>
      <c r="M102" s="346"/>
      <c r="N102" s="346"/>
      <c r="O102" s="346"/>
      <c r="P102" s="226"/>
      <c r="Q102" s="226"/>
    </row>
    <row r="103" spans="1:17" ht="15" customHeight="1" x14ac:dyDescent="0.15">
      <c r="A103" s="226"/>
      <c r="B103" s="226"/>
      <c r="C103" s="346"/>
      <c r="D103" s="346"/>
      <c r="E103" s="346"/>
      <c r="F103" s="346"/>
      <c r="G103" s="346"/>
      <c r="H103" s="346"/>
      <c r="I103" s="346"/>
      <c r="J103" s="346"/>
      <c r="K103" s="346"/>
      <c r="L103" s="346"/>
      <c r="M103" s="346"/>
      <c r="N103" s="346"/>
      <c r="O103" s="346"/>
      <c r="P103" s="226"/>
      <c r="Q103" s="226"/>
    </row>
    <row r="104" spans="1:17" ht="15" customHeight="1" x14ac:dyDescent="0.15">
      <c r="A104" s="226"/>
      <c r="B104" s="226"/>
      <c r="C104" s="346"/>
      <c r="D104" s="346"/>
      <c r="E104" s="346"/>
      <c r="F104" s="346"/>
      <c r="G104" s="346"/>
      <c r="H104" s="346"/>
      <c r="I104" s="346"/>
      <c r="J104" s="346"/>
      <c r="K104" s="346"/>
      <c r="L104" s="346"/>
      <c r="M104" s="346"/>
      <c r="N104" s="346"/>
      <c r="O104" s="346"/>
      <c r="P104" s="226"/>
      <c r="Q104" s="226"/>
    </row>
    <row r="105" spans="1:17" ht="15" customHeight="1" x14ac:dyDescent="0.15">
      <c r="A105" s="226"/>
      <c r="B105" s="226"/>
      <c r="C105" s="346"/>
      <c r="D105" s="346"/>
      <c r="E105" s="346"/>
      <c r="F105" s="346"/>
      <c r="G105" s="346"/>
      <c r="H105" s="346"/>
      <c r="I105" s="346"/>
      <c r="J105" s="346"/>
      <c r="K105" s="346"/>
      <c r="L105" s="346"/>
      <c r="M105" s="346"/>
      <c r="N105" s="346"/>
      <c r="O105" s="346"/>
      <c r="P105" s="226"/>
      <c r="Q105" s="226"/>
    </row>
    <row r="106" spans="1:17" ht="15" customHeight="1" x14ac:dyDescent="0.15">
      <c r="A106" s="226"/>
      <c r="B106" s="226"/>
      <c r="C106" s="346"/>
      <c r="D106" s="346"/>
      <c r="E106" s="346"/>
      <c r="F106" s="346"/>
      <c r="G106" s="346"/>
      <c r="H106" s="346"/>
      <c r="I106" s="346"/>
      <c r="J106" s="346"/>
      <c r="K106" s="346"/>
      <c r="L106" s="346"/>
      <c r="M106" s="346"/>
      <c r="N106" s="346"/>
      <c r="O106" s="346"/>
      <c r="P106" s="226"/>
      <c r="Q106" s="226"/>
    </row>
    <row r="107" spans="1:17" ht="15" customHeight="1" x14ac:dyDescent="0.15">
      <c r="A107" s="226"/>
      <c r="B107" s="226"/>
      <c r="C107" s="346"/>
      <c r="D107" s="346"/>
      <c r="E107" s="346"/>
      <c r="F107" s="346"/>
      <c r="G107" s="346"/>
      <c r="H107" s="346"/>
      <c r="I107" s="346"/>
      <c r="J107" s="346"/>
      <c r="K107" s="346"/>
      <c r="L107" s="346"/>
      <c r="M107" s="346"/>
      <c r="N107" s="346"/>
      <c r="O107" s="346"/>
      <c r="P107" s="226"/>
      <c r="Q107" s="226"/>
    </row>
    <row r="108" spans="1:17" ht="15" customHeight="1" x14ac:dyDescent="0.15">
      <c r="A108" s="226"/>
      <c r="B108" s="226"/>
      <c r="C108" s="346"/>
      <c r="D108" s="346"/>
      <c r="E108" s="346"/>
      <c r="F108" s="346"/>
      <c r="G108" s="346"/>
      <c r="H108" s="346"/>
      <c r="I108" s="346"/>
      <c r="J108" s="346"/>
      <c r="K108" s="346"/>
      <c r="L108" s="346"/>
      <c r="M108" s="346"/>
      <c r="N108" s="346"/>
      <c r="O108" s="346"/>
      <c r="P108" s="226"/>
      <c r="Q108" s="226"/>
    </row>
    <row r="109" spans="1:17" ht="15" customHeight="1" x14ac:dyDescent="0.15">
      <c r="A109" s="226"/>
      <c r="B109" s="226"/>
      <c r="C109" s="346"/>
      <c r="D109" s="346"/>
      <c r="E109" s="346"/>
      <c r="F109" s="346"/>
      <c r="G109" s="346"/>
      <c r="H109" s="346"/>
      <c r="I109" s="346"/>
      <c r="J109" s="346"/>
      <c r="K109" s="346"/>
      <c r="L109" s="346"/>
      <c r="M109" s="346"/>
      <c r="N109" s="346"/>
      <c r="O109" s="346"/>
      <c r="P109" s="226"/>
      <c r="Q109" s="226"/>
    </row>
    <row r="110" spans="1:17" ht="6" customHeight="1" x14ac:dyDescent="0.15">
      <c r="A110" s="226"/>
      <c r="B110" s="226"/>
      <c r="C110" s="278"/>
      <c r="D110" s="278"/>
      <c r="E110" s="278"/>
      <c r="F110" s="278"/>
      <c r="G110" s="278"/>
      <c r="H110" s="278"/>
      <c r="I110" s="278"/>
      <c r="J110" s="278"/>
      <c r="K110" s="278"/>
      <c r="L110" s="278"/>
      <c r="M110" s="278"/>
      <c r="N110" s="278"/>
      <c r="O110" s="278"/>
      <c r="P110" s="226"/>
      <c r="Q110" s="226"/>
    </row>
    <row r="111" spans="1:17" ht="18.75" customHeight="1" x14ac:dyDescent="0.15">
      <c r="A111" s="226"/>
      <c r="B111" s="226"/>
      <c r="C111" s="226"/>
      <c r="D111" s="226"/>
      <c r="E111" s="226"/>
      <c r="F111" s="226"/>
      <c r="G111" s="226"/>
      <c r="H111" s="226"/>
      <c r="I111" s="226"/>
      <c r="J111" s="226"/>
      <c r="K111" s="226"/>
      <c r="L111" s="226"/>
      <c r="M111" s="226"/>
      <c r="N111" s="226"/>
      <c r="O111" s="226"/>
      <c r="P111" s="226"/>
      <c r="Q111" s="226"/>
    </row>
    <row r="112" spans="1:17" ht="12.75" customHeight="1" x14ac:dyDescent="0.15">
      <c r="A112" s="4"/>
      <c r="B112" s="4"/>
      <c r="C112" s="226"/>
      <c r="D112" s="226"/>
      <c r="E112" s="226"/>
      <c r="F112" s="226"/>
      <c r="G112" s="226"/>
      <c r="H112" s="226"/>
      <c r="I112" s="226"/>
      <c r="J112" s="226"/>
      <c r="K112" s="226"/>
      <c r="L112" s="226"/>
      <c r="M112" s="226"/>
      <c r="N112" s="226"/>
      <c r="O112" s="226"/>
      <c r="P112" s="4"/>
      <c r="Q112" s="4"/>
    </row>
    <row r="113" spans="1:17" ht="6" customHeight="1" x14ac:dyDescent="0.15">
      <c r="A113" s="4"/>
      <c r="B113" s="4"/>
      <c r="C113" s="226"/>
      <c r="D113" s="226"/>
      <c r="E113" s="226"/>
      <c r="F113" s="226"/>
      <c r="G113" s="226"/>
      <c r="H113" s="226"/>
      <c r="I113" s="226"/>
      <c r="J113" s="226"/>
      <c r="K113" s="226"/>
      <c r="L113" s="226"/>
      <c r="M113" s="226"/>
      <c r="N113" s="226"/>
      <c r="O113" s="226"/>
      <c r="P113" s="4"/>
      <c r="Q113" s="4"/>
    </row>
    <row r="114" spans="1:17" ht="12.75" customHeight="1" x14ac:dyDescent="0.15">
      <c r="A114" s="4"/>
      <c r="B114" s="4"/>
      <c r="C114" s="226"/>
      <c r="D114" s="226"/>
      <c r="E114" s="226"/>
      <c r="F114" s="226"/>
      <c r="G114" s="226"/>
      <c r="H114" s="226"/>
      <c r="I114" s="226"/>
      <c r="J114" s="226"/>
      <c r="K114" s="226"/>
      <c r="L114" s="226"/>
      <c r="M114" s="226"/>
      <c r="N114" s="226"/>
      <c r="O114" s="226"/>
      <c r="P114" s="4"/>
      <c r="Q114" s="4"/>
    </row>
    <row r="115" spans="1:17" ht="12.75" customHeight="1" x14ac:dyDescent="0.15">
      <c r="A115" s="4"/>
      <c r="B115" s="4"/>
      <c r="C115" s="226"/>
      <c r="D115" s="226"/>
      <c r="E115" s="226"/>
      <c r="F115" s="226"/>
      <c r="G115" s="226"/>
      <c r="H115" s="226"/>
      <c r="I115" s="226"/>
      <c r="J115" s="226"/>
      <c r="K115" s="226"/>
      <c r="L115" s="226"/>
      <c r="M115" s="226"/>
      <c r="N115" s="226"/>
      <c r="O115" s="226"/>
      <c r="P115" s="4"/>
      <c r="Q115" s="4"/>
    </row>
    <row r="116" spans="1:17" ht="12.75" customHeight="1" x14ac:dyDescent="0.15">
      <c r="A116" s="4"/>
      <c r="B116" s="4"/>
      <c r="C116" s="226"/>
      <c r="D116" s="226"/>
      <c r="E116" s="226"/>
      <c r="F116" s="226"/>
      <c r="G116" s="226"/>
      <c r="H116" s="226"/>
      <c r="I116" s="226"/>
      <c r="J116" s="226"/>
      <c r="K116" s="226"/>
      <c r="L116" s="226"/>
      <c r="M116" s="226"/>
      <c r="N116" s="226"/>
      <c r="O116" s="226"/>
      <c r="P116" s="4"/>
      <c r="Q116" s="4"/>
    </row>
    <row r="117" spans="1:17" ht="12.75" customHeight="1" x14ac:dyDescent="0.15">
      <c r="A117" s="4"/>
      <c r="B117" s="4"/>
      <c r="C117" s="226"/>
      <c r="D117" s="226"/>
      <c r="E117" s="226"/>
      <c r="F117" s="226"/>
      <c r="G117" s="226"/>
      <c r="H117" s="226"/>
      <c r="I117" s="226"/>
      <c r="J117" s="226"/>
      <c r="K117" s="226"/>
      <c r="L117" s="226"/>
      <c r="M117" s="226"/>
      <c r="N117" s="226"/>
      <c r="O117" s="226"/>
      <c r="P117" s="4"/>
      <c r="Q117" s="4"/>
    </row>
    <row r="118" spans="1:17" ht="12.75" customHeight="1" x14ac:dyDescent="0.15">
      <c r="A118" s="4"/>
      <c r="B118" s="4"/>
      <c r="C118" s="226"/>
      <c r="D118" s="226"/>
      <c r="E118" s="226"/>
      <c r="F118" s="226"/>
      <c r="G118" s="226"/>
      <c r="H118" s="226"/>
      <c r="I118" s="226"/>
      <c r="J118" s="226"/>
      <c r="K118" s="226"/>
      <c r="L118" s="226"/>
      <c r="M118" s="226"/>
      <c r="N118" s="226"/>
      <c r="O118" s="226"/>
      <c r="P118" s="4"/>
      <c r="Q118" s="4"/>
    </row>
    <row r="119" spans="1:17" ht="12.75" customHeight="1" x14ac:dyDescent="0.15">
      <c r="A119" s="4"/>
      <c r="B119" s="4"/>
      <c r="C119" s="226"/>
      <c r="D119" s="226"/>
      <c r="E119" s="226"/>
      <c r="F119" s="226"/>
      <c r="G119" s="226"/>
      <c r="H119" s="226"/>
      <c r="I119" s="226"/>
      <c r="J119" s="226"/>
      <c r="K119" s="226"/>
      <c r="L119" s="226"/>
      <c r="M119" s="226"/>
      <c r="N119" s="226"/>
      <c r="O119" s="226"/>
      <c r="P119" s="4"/>
      <c r="Q119" s="4"/>
    </row>
    <row r="120" spans="1:17" ht="12.75" customHeight="1" x14ac:dyDescent="0.15">
      <c r="A120" s="4"/>
      <c r="B120" s="4"/>
      <c r="C120" s="249"/>
      <c r="D120" s="249"/>
      <c r="E120" s="249"/>
      <c r="F120" s="249"/>
      <c r="G120" s="249"/>
      <c r="H120" s="249"/>
      <c r="I120" s="249"/>
      <c r="J120" s="249"/>
      <c r="K120" s="249"/>
      <c r="L120" s="249"/>
      <c r="M120" s="249"/>
      <c r="N120" s="249"/>
      <c r="O120" s="249"/>
      <c r="P120" s="4"/>
      <c r="Q120" s="4"/>
    </row>
    <row r="121" spans="1:17" ht="12.75" customHeight="1" x14ac:dyDescent="0.15">
      <c r="C121" s="316"/>
      <c r="D121" s="316"/>
      <c r="E121" s="316"/>
      <c r="F121" s="316"/>
      <c r="G121" s="316"/>
      <c r="H121" s="316"/>
      <c r="I121" s="316"/>
      <c r="J121" s="316"/>
      <c r="K121" s="316"/>
      <c r="L121" s="316"/>
      <c r="M121" s="316"/>
      <c r="N121" s="316"/>
      <c r="O121" s="316"/>
    </row>
    <row r="122" spans="1:17" ht="12.75" customHeight="1" x14ac:dyDescent="0.15">
      <c r="C122" s="316"/>
      <c r="D122" s="316"/>
      <c r="E122" s="316"/>
      <c r="F122" s="316"/>
      <c r="G122" s="316"/>
      <c r="H122" s="316"/>
      <c r="I122" s="316"/>
      <c r="J122" s="316"/>
      <c r="K122" s="316"/>
      <c r="L122" s="316"/>
      <c r="M122" s="316"/>
      <c r="N122" s="316"/>
      <c r="O122" s="316"/>
    </row>
    <row r="123" spans="1:17" ht="12.75" customHeight="1" x14ac:dyDescent="0.15">
      <c r="C123" s="316"/>
      <c r="D123" s="316"/>
      <c r="E123" s="316"/>
      <c r="F123" s="316"/>
      <c r="G123" s="316"/>
      <c r="H123" s="316"/>
      <c r="I123" s="316"/>
      <c r="J123" s="316"/>
      <c r="K123" s="316"/>
      <c r="L123" s="316"/>
      <c r="M123" s="316"/>
      <c r="N123" s="316"/>
      <c r="O123" s="316"/>
    </row>
    <row r="124" spans="1:17" ht="12.75" customHeight="1" x14ac:dyDescent="0.15">
      <c r="C124" s="316"/>
      <c r="D124" s="316"/>
      <c r="E124" s="316"/>
      <c r="F124" s="316"/>
      <c r="G124" s="316"/>
      <c r="H124" s="316"/>
      <c r="I124" s="316"/>
      <c r="J124" s="316"/>
      <c r="K124" s="316"/>
      <c r="L124" s="316"/>
      <c r="M124" s="316"/>
      <c r="N124" s="316"/>
      <c r="O124" s="316"/>
    </row>
    <row r="125" spans="1:17" ht="12.75" customHeight="1" x14ac:dyDescent="0.15">
      <c r="C125" s="316"/>
      <c r="D125" s="316"/>
      <c r="E125" s="316"/>
      <c r="F125" s="316"/>
      <c r="G125" s="316"/>
      <c r="H125" s="316"/>
      <c r="I125" s="316"/>
      <c r="J125" s="316"/>
      <c r="K125" s="316"/>
      <c r="L125" s="316"/>
      <c r="M125" s="316"/>
      <c r="N125" s="316"/>
      <c r="O125" s="316"/>
    </row>
    <row r="126" spans="1:17" ht="12.75" customHeight="1" x14ac:dyDescent="0.15">
      <c r="C126" s="316"/>
      <c r="D126" s="316"/>
      <c r="E126" s="316"/>
      <c r="F126" s="316"/>
      <c r="G126" s="316"/>
      <c r="H126" s="316"/>
      <c r="I126" s="316"/>
      <c r="J126" s="316"/>
      <c r="K126" s="316"/>
      <c r="L126" s="316"/>
      <c r="M126" s="316"/>
      <c r="N126" s="316"/>
      <c r="O126" s="316"/>
    </row>
    <row r="127" spans="1:17" ht="12.75" customHeight="1" x14ac:dyDescent="0.15">
      <c r="C127" s="316"/>
      <c r="D127" s="316"/>
      <c r="E127" s="316"/>
      <c r="F127" s="316"/>
      <c r="G127" s="316"/>
      <c r="H127" s="316"/>
      <c r="I127" s="316"/>
      <c r="J127" s="316"/>
      <c r="K127" s="316"/>
      <c r="L127" s="316"/>
      <c r="M127" s="316"/>
      <c r="N127" s="316"/>
      <c r="O127" s="316"/>
    </row>
  </sheetData>
  <sheetProtection algorithmName="SHA-512" hashValue="Acx9Ko+rQ5XNM9tVtcntU7Tg/3ymcCNOXvQJ+mifslcg86GEAX5n7iOKYaH+1/k2Hysktv93v2cdBfKjA4CXQQ==" saltValue="hFh+zECGvEBCrUrLO1sraQ==" spinCount="100000" sheet="1" selectLockedCells="1"/>
  <mergeCells count="31">
    <mergeCell ref="C62:O62"/>
    <mergeCell ref="C71:O71"/>
    <mergeCell ref="B2:M3"/>
    <mergeCell ref="N3:Q3"/>
    <mergeCell ref="C74:I76"/>
    <mergeCell ref="C14:I15"/>
    <mergeCell ref="J14:O15"/>
    <mergeCell ref="C16:I26"/>
    <mergeCell ref="J16:O26"/>
    <mergeCell ref="C8:O10"/>
    <mergeCell ref="C41:I44"/>
    <mergeCell ref="J41:O44"/>
    <mergeCell ref="C50:I53"/>
    <mergeCell ref="J50:O53"/>
    <mergeCell ref="C63:O70"/>
    <mergeCell ref="C6:O6"/>
    <mergeCell ref="C57:I60"/>
    <mergeCell ref="J57:O60"/>
    <mergeCell ref="C28:O28"/>
    <mergeCell ref="C30:O30"/>
    <mergeCell ref="C12:O12"/>
    <mergeCell ref="C46:O48"/>
    <mergeCell ref="C55:O55"/>
    <mergeCell ref="C39:O39"/>
    <mergeCell ref="C31:O37"/>
    <mergeCell ref="C101:O109"/>
    <mergeCell ref="C87:O87"/>
    <mergeCell ref="C99:O99"/>
    <mergeCell ref="J74:O76"/>
    <mergeCell ref="C78:O85"/>
    <mergeCell ref="C89:O96"/>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2">
    <tabColor theme="7" tint="0.79998168889431442"/>
  </sheetPr>
  <dimension ref="A1:V102"/>
  <sheetViews>
    <sheetView zoomScale="90" zoomScaleNormal="90" workbookViewId="0">
      <selection activeCell="D28" sqref="D28"/>
    </sheetView>
  </sheetViews>
  <sheetFormatPr defaultColWidth="9.28515625" defaultRowHeight="15" x14ac:dyDescent="0.25"/>
  <cols>
    <col min="1" max="1" width="10.7109375" style="56" customWidth="1"/>
    <col min="2" max="2" width="9.7109375" style="56" customWidth="1"/>
    <col min="3" max="4" width="55.42578125" style="56" customWidth="1"/>
    <col min="5" max="5" width="55.42578125" style="56" bestFit="1" customWidth="1"/>
    <col min="6" max="6" width="9.7109375" style="56" customWidth="1"/>
    <col min="7" max="7" width="7.28515625" style="56" customWidth="1"/>
    <col min="8" max="8" width="21.28515625" style="56" customWidth="1"/>
    <col min="9" max="9" width="34.7109375" style="56" customWidth="1"/>
    <col min="10" max="10" width="11.7109375" style="56" customWidth="1"/>
    <col min="11" max="11" width="1.7109375" style="56" customWidth="1"/>
    <col min="12" max="12" width="2.7109375" style="56" customWidth="1"/>
    <col min="13" max="14" width="10.7109375" style="56" customWidth="1"/>
    <col min="15" max="15" width="27.28515625" style="56" hidden="1" customWidth="1"/>
    <col min="16" max="16" width="19" style="56" hidden="1" customWidth="1"/>
    <col min="17" max="17" width="27" style="56" hidden="1" customWidth="1"/>
    <col min="18" max="18" width="45.5703125" style="56" hidden="1" customWidth="1"/>
    <col min="19" max="19" width="22.42578125" style="56" hidden="1" customWidth="1"/>
    <col min="20" max="20" width="17.7109375" style="56" hidden="1" customWidth="1"/>
    <col min="21" max="16384" width="9.28515625" style="56"/>
  </cols>
  <sheetData>
    <row r="1" spans="1:22" ht="15" customHeight="1" x14ac:dyDescent="0.25">
      <c r="A1" s="236"/>
      <c r="B1" s="407" t="s">
        <v>0</v>
      </c>
      <c r="C1" s="407"/>
      <c r="D1" s="405" t="s">
        <v>151</v>
      </c>
      <c r="E1" s="405"/>
      <c r="F1" s="405"/>
      <c r="G1" s="405"/>
      <c r="H1" s="405"/>
      <c r="I1" s="3"/>
      <c r="J1" s="16"/>
      <c r="K1" s="3"/>
      <c r="L1" s="16"/>
      <c r="M1" s="33"/>
      <c r="N1" s="33"/>
    </row>
    <row r="2" spans="1:22" ht="15" customHeight="1" x14ac:dyDescent="0.25">
      <c r="A2" s="41"/>
      <c r="B2" s="407"/>
      <c r="C2" s="407"/>
      <c r="D2" s="405" t="s">
        <v>10</v>
      </c>
      <c r="E2" s="405"/>
      <c r="F2" s="405"/>
      <c r="G2" s="405"/>
      <c r="H2" s="405"/>
      <c r="I2" s="5"/>
      <c r="J2" s="5"/>
      <c r="K2" s="34"/>
      <c r="L2" s="5"/>
      <c r="M2" s="33"/>
      <c r="N2" s="33"/>
    </row>
    <row r="3" spans="1:22" ht="22.5" customHeight="1" x14ac:dyDescent="0.25">
      <c r="A3" s="18"/>
      <c r="B3" s="6" t="s">
        <v>119</v>
      </c>
      <c r="C3" s="35"/>
      <c r="D3" s="4"/>
      <c r="E3" s="4"/>
      <c r="F3" s="4"/>
      <c r="G3" s="4"/>
      <c r="H3" s="4"/>
      <c r="I3" s="4"/>
      <c r="J3" s="406" t="str">
        <f>Beskrivelse!N3</f>
        <v>Version 2: 02-03-2026</v>
      </c>
      <c r="K3" s="406"/>
      <c r="L3" s="406"/>
      <c r="M3" s="406"/>
      <c r="N3" s="247"/>
      <c r="O3" s="27"/>
      <c r="P3" s="27"/>
    </row>
    <row r="4" spans="1:22" x14ac:dyDescent="0.25">
      <c r="A4" s="19"/>
      <c r="B4" s="19"/>
      <c r="C4" s="19"/>
      <c r="D4" s="19"/>
      <c r="E4" s="19"/>
      <c r="F4" s="19"/>
      <c r="G4" s="19"/>
      <c r="H4" s="19"/>
      <c r="I4" s="19"/>
      <c r="J4" s="19"/>
      <c r="K4" s="19"/>
      <c r="L4" s="19"/>
      <c r="M4" s="200"/>
      <c r="N4" s="200"/>
      <c r="O4" s="27"/>
      <c r="P4" s="27"/>
    </row>
    <row r="5" spans="1:22" ht="20.100000000000001" customHeight="1" x14ac:dyDescent="0.25">
      <c r="A5" s="330"/>
      <c r="B5" s="404" t="s">
        <v>11</v>
      </c>
      <c r="C5" s="404"/>
      <c r="D5" s="404"/>
      <c r="E5" s="404"/>
      <c r="F5" s="404"/>
      <c r="G5" s="404"/>
      <c r="H5" s="404"/>
      <c r="I5" s="404"/>
      <c r="J5" s="404"/>
      <c r="K5" s="404"/>
      <c r="L5" s="404"/>
      <c r="M5" s="252"/>
      <c r="N5" s="252"/>
      <c r="O5" s="27"/>
      <c r="P5" s="225"/>
    </row>
    <row r="6" spans="1:22" ht="15" customHeight="1" x14ac:dyDescent="0.25">
      <c r="A6" s="4"/>
      <c r="B6" s="59"/>
      <c r="C6" s="59"/>
      <c r="D6" s="59"/>
      <c r="E6" s="59"/>
      <c r="F6" s="59"/>
      <c r="G6" s="59"/>
      <c r="H6" s="59"/>
      <c r="I6" s="59"/>
      <c r="J6" s="4"/>
      <c r="K6" s="4"/>
      <c r="L6" s="4"/>
      <c r="M6" s="33"/>
      <c r="N6" s="33"/>
      <c r="O6" s="27"/>
      <c r="P6" s="202"/>
    </row>
    <row r="7" spans="1:22" s="222" customFormat="1" ht="20.100000000000001" customHeight="1" x14ac:dyDescent="0.25">
      <c r="A7" s="41"/>
      <c r="B7" s="6" t="s">
        <v>1</v>
      </c>
      <c r="C7" s="59"/>
      <c r="D7" s="59"/>
      <c r="E7" s="59"/>
      <c r="F7" s="59"/>
      <c r="G7" s="59"/>
      <c r="H7" s="59"/>
      <c r="I7" s="59"/>
      <c r="J7" s="219"/>
      <c r="K7" s="220"/>
      <c r="L7" s="220"/>
      <c r="M7" s="221"/>
      <c r="N7" s="221"/>
    </row>
    <row r="8" spans="1:22" s="222" customFormat="1" ht="20.100000000000001" hidden="1" customHeight="1" x14ac:dyDescent="0.25">
      <c r="A8" s="41"/>
      <c r="B8" s="38"/>
      <c r="C8" s="392"/>
      <c r="D8" s="392"/>
      <c r="E8" s="392"/>
      <c r="F8" s="392"/>
      <c r="G8" s="392"/>
      <c r="H8" s="392"/>
      <c r="I8" s="393"/>
      <c r="J8" s="392"/>
      <c r="K8" s="392"/>
      <c r="L8" s="392"/>
      <c r="M8" s="392"/>
      <c r="N8" s="392"/>
      <c r="O8" s="392"/>
      <c r="P8" s="393"/>
    </row>
    <row r="9" spans="1:22" ht="20.100000000000001" customHeight="1" x14ac:dyDescent="0.25">
      <c r="A9" s="4"/>
      <c r="B9" s="38" t="s">
        <v>2</v>
      </c>
      <c r="C9" s="392" t="s">
        <v>70</v>
      </c>
      <c r="D9" s="392"/>
      <c r="E9" s="392"/>
      <c r="F9" s="392"/>
      <c r="G9" s="392"/>
      <c r="H9" s="392"/>
      <c r="I9" s="393"/>
      <c r="J9" s="325"/>
      <c r="K9" s="218" t="s">
        <v>3</v>
      </c>
      <c r="L9" s="31">
        <f>IF(J9="",0,IF(J9=K9,1,-20))</f>
        <v>0</v>
      </c>
      <c r="M9" s="140"/>
      <c r="N9" s="33"/>
      <c r="O9" s="27"/>
      <c r="P9" s="27"/>
    </row>
    <row r="10" spans="1:22" ht="20.100000000000001" customHeight="1" x14ac:dyDescent="0.25">
      <c r="A10" s="4"/>
      <c r="B10" s="38" t="s">
        <v>2</v>
      </c>
      <c r="C10" s="392" t="s">
        <v>118</v>
      </c>
      <c r="D10" s="392"/>
      <c r="E10" s="392"/>
      <c r="F10" s="392"/>
      <c r="G10" s="392"/>
      <c r="H10" s="392"/>
      <c r="I10" s="393"/>
      <c r="J10" s="325"/>
      <c r="K10" s="218" t="s">
        <v>3</v>
      </c>
      <c r="L10" s="31">
        <f>IF(J10="",0,IF(J10=K10,1,-10))</f>
        <v>0</v>
      </c>
      <c r="M10" s="140"/>
      <c r="N10" s="33"/>
      <c r="O10" s="27" t="s">
        <v>182</v>
      </c>
      <c r="P10" s="27"/>
    </row>
    <row r="11" spans="1:22" ht="20.100000000000001" customHeight="1" x14ac:dyDescent="0.25">
      <c r="A11" s="4"/>
      <c r="B11" s="38" t="s">
        <v>2</v>
      </c>
      <c r="C11" s="392" t="s">
        <v>117</v>
      </c>
      <c r="D11" s="392"/>
      <c r="E11" s="392"/>
      <c r="F11" s="392"/>
      <c r="G11" s="392"/>
      <c r="H11" s="392"/>
      <c r="I11" s="393"/>
      <c r="J11" s="325"/>
      <c r="K11" s="218" t="s">
        <v>3</v>
      </c>
      <c r="L11" s="31">
        <f>IF(J11="",0)</f>
        <v>0</v>
      </c>
      <c r="M11" s="140"/>
      <c r="N11" s="33"/>
      <c r="O11" s="56" t="s">
        <v>183</v>
      </c>
      <c r="P11" s="27"/>
    </row>
    <row r="12" spans="1:22" ht="10.15" customHeight="1" x14ac:dyDescent="0.25">
      <c r="A12" s="4"/>
      <c r="B12" s="169"/>
      <c r="C12" s="170"/>
      <c r="D12" s="170"/>
      <c r="E12" s="170"/>
      <c r="F12" s="170"/>
      <c r="G12" s="170"/>
      <c r="H12" s="170"/>
      <c r="I12" s="170"/>
      <c r="J12" s="170"/>
      <c r="K12" s="171"/>
      <c r="L12" s="170"/>
      <c r="M12" s="33"/>
      <c r="N12" s="33"/>
      <c r="O12" s="56" t="s">
        <v>184</v>
      </c>
    </row>
    <row r="13" spans="1:22" ht="29.25" x14ac:dyDescent="0.25">
      <c r="A13" s="4"/>
      <c r="B13" s="399" t="str">
        <f>IF(AND(F13&gt;-1,F13&lt;2),"Spørgsmål om afgrænsning er ikke besvaret",IF(F13=2,"Projektet er omfattet af standardløsningen",IF(AND(F13&lt;-18,F13&gt;-31),"Projektet er IKKE omfattet af standardløsningen",IF(F13=-9,"Du bedes anvende ark ""Energimærke efter september 2021"""))))</f>
        <v>Spørgsmål om afgrænsning er ikke besvaret</v>
      </c>
      <c r="C13" s="399"/>
      <c r="D13" s="399"/>
      <c r="E13" s="399"/>
      <c r="F13" s="32">
        <f>SUM(L8:L10)</f>
        <v>0</v>
      </c>
      <c r="G13" s="4"/>
      <c r="H13" s="224"/>
      <c r="I13" s="4"/>
      <c r="J13" s="4"/>
      <c r="K13" s="4"/>
      <c r="L13" s="4"/>
      <c r="M13" s="33"/>
      <c r="N13" s="33"/>
      <c r="O13" s="391" t="s">
        <v>75</v>
      </c>
      <c r="P13" s="391"/>
      <c r="Q13" s="391"/>
      <c r="R13" s="391"/>
    </row>
    <row r="14" spans="1:22" s="227" customFormat="1" ht="10.15" customHeight="1" x14ac:dyDescent="0.15">
      <c r="A14" s="226"/>
      <c r="B14" s="226"/>
      <c r="C14" s="226"/>
      <c r="D14" s="226"/>
      <c r="E14" s="226"/>
      <c r="F14" s="226"/>
      <c r="G14" s="226"/>
      <c r="H14" s="226"/>
      <c r="I14" s="226"/>
      <c r="J14" s="226"/>
      <c r="K14" s="226"/>
      <c r="L14" s="226"/>
      <c r="M14" s="226"/>
      <c r="N14" s="226"/>
    </row>
    <row r="15" spans="1:22" ht="20.100000000000001" customHeight="1" x14ac:dyDescent="0.3">
      <c r="A15" s="4"/>
      <c r="B15" s="403" t="s">
        <v>5</v>
      </c>
      <c r="C15" s="403"/>
      <c r="D15" s="403"/>
      <c r="E15" s="403"/>
      <c r="F15" s="174"/>
      <c r="G15" s="4"/>
      <c r="H15" s="223" t="s">
        <v>137</v>
      </c>
      <c r="I15" s="42"/>
      <c r="J15" s="42"/>
      <c r="K15" s="42"/>
      <c r="L15" s="42"/>
      <c r="M15" s="33"/>
      <c r="N15" s="33"/>
      <c r="O15" s="56" t="s">
        <v>77</v>
      </c>
      <c r="P15" s="56" t="s">
        <v>78</v>
      </c>
      <c r="Q15" s="56" t="s">
        <v>73</v>
      </c>
      <c r="R15" s="56" t="s">
        <v>110</v>
      </c>
      <c r="S15" s="56" t="s">
        <v>76</v>
      </c>
      <c r="V15" s="248"/>
    </row>
    <row r="16" spans="1:22" ht="22.5" customHeight="1" x14ac:dyDescent="0.3">
      <c r="A16" s="4"/>
      <c r="B16" s="43">
        <v>1</v>
      </c>
      <c r="C16" s="51" t="s">
        <v>104</v>
      </c>
      <c r="D16" s="134"/>
      <c r="E16" s="134"/>
      <c r="F16" s="44"/>
      <c r="G16" s="4"/>
      <c r="H16" s="160" t="s">
        <v>206</v>
      </c>
      <c r="I16" s="158"/>
      <c r="J16" s="158"/>
      <c r="K16" s="158"/>
      <c r="L16" s="158"/>
      <c r="M16" s="140"/>
      <c r="N16" s="33"/>
      <c r="O16" s="150">
        <f>IF(R16=0,0,D18/R16)</f>
        <v>0</v>
      </c>
      <c r="P16" s="150">
        <f>IF(R16=0,0,D19/R16)</f>
        <v>0</v>
      </c>
      <c r="Q16" s="150"/>
      <c r="R16" s="189">
        <f>D18+D19</f>
        <v>0</v>
      </c>
      <c r="S16" s="165">
        <f>SUM(D18:D21)</f>
        <v>0</v>
      </c>
    </row>
    <row r="17" spans="1:22" ht="22.5" customHeight="1" x14ac:dyDescent="0.25">
      <c r="A17" s="4"/>
      <c r="B17" s="43"/>
      <c r="C17" s="46" t="s">
        <v>140</v>
      </c>
      <c r="D17" s="46" t="s">
        <v>100</v>
      </c>
      <c r="E17" s="46" t="str">
        <f>IF(C18=O33,"Omregnet til energienhed [MWh]",IF(C18=O34,"Omregnet til energienhed [m³]",IF(C18=O35,"Omregnet til energienhed [Liter]",IF(C18=O36,"Omregnet til energienhed [ton]",IF(C18=O37,"Omregnet til energienhed [ton]",IF(C18=O38,"Omregnet til energienhed [ton]",IF(C18=O39,"Omregnet til energienhed [kWh]"," ")))))))</f>
        <v xml:space="preserve"> </v>
      </c>
      <c r="F17" s="151"/>
      <c r="G17" s="4"/>
      <c r="H17" s="365" t="s">
        <v>218</v>
      </c>
      <c r="I17" s="365"/>
      <c r="J17" s="365"/>
      <c r="K17" s="365"/>
      <c r="L17" s="365"/>
      <c r="M17" s="365"/>
      <c r="N17" s="250"/>
      <c r="O17" s="165" t="b">
        <f>D18</f>
        <v>0</v>
      </c>
      <c r="P17" s="165">
        <f>D19</f>
        <v>0</v>
      </c>
      <c r="Q17" s="165">
        <f>D21</f>
        <v>0</v>
      </c>
      <c r="V17" s="214"/>
    </row>
    <row r="18" spans="1:22" ht="22.5" customHeight="1" x14ac:dyDescent="0.25">
      <c r="A18" s="4"/>
      <c r="B18" s="43"/>
      <c r="C18" s="326"/>
      <c r="D18" s="153" t="b">
        <f>IF(C18=O33,E18*Q33,IF(C18=O34,E18*Q34,IF(C18=O35,E18*Q35,IF(C18=O36,E18*Q36,IF(C18=O37,E18*Q37,IF(C18=O38,E18*Q38,IF(C18=O39,E18*Q39)))))))</f>
        <v>0</v>
      </c>
      <c r="E18" s="327"/>
      <c r="F18" s="154"/>
      <c r="G18" s="149"/>
      <c r="H18" s="365"/>
      <c r="I18" s="365"/>
      <c r="J18" s="365"/>
      <c r="K18" s="365"/>
      <c r="L18" s="365"/>
      <c r="M18" s="365"/>
      <c r="N18" s="250"/>
      <c r="O18" s="391" t="s">
        <v>99</v>
      </c>
      <c r="P18" s="391"/>
      <c r="Q18" s="391"/>
      <c r="R18" s="391"/>
    </row>
    <row r="19" spans="1:22" ht="22.5" customHeight="1" x14ac:dyDescent="0.25">
      <c r="A19" s="4"/>
      <c r="B19" s="71"/>
      <c r="C19" s="164" t="str">
        <f>IF(C18="Elektricitet"," ","Supplerende Elektricitet")</f>
        <v>Supplerende Elektricitet</v>
      </c>
      <c r="D19" s="329"/>
      <c r="E19" s="176"/>
      <c r="F19" s="44"/>
      <c r="G19" s="4"/>
      <c r="H19" s="365"/>
      <c r="I19" s="365"/>
      <c r="J19" s="365"/>
      <c r="K19" s="365"/>
      <c r="L19" s="365"/>
      <c r="M19" s="365"/>
      <c r="N19" s="250"/>
      <c r="O19" s="150" t="e">
        <f>IF(AND(E18=0,D18=0),1,D18/E18)</f>
        <v>#DIV/0!</v>
      </c>
    </row>
    <row r="20" spans="1:22" ht="22.5" customHeight="1" x14ac:dyDescent="0.25">
      <c r="A20" s="4"/>
      <c r="B20" s="71"/>
      <c r="C20" s="46" t="s">
        <v>101</v>
      </c>
      <c r="D20" s="46" t="s">
        <v>121</v>
      </c>
      <c r="E20" s="46"/>
      <c r="F20" s="44"/>
      <c r="G20" s="4"/>
      <c r="H20" s="365"/>
      <c r="I20" s="365"/>
      <c r="J20" s="365"/>
      <c r="K20" s="365"/>
      <c r="L20" s="365"/>
      <c r="M20" s="365"/>
      <c r="N20" s="250"/>
      <c r="O20" s="391" t="s">
        <v>111</v>
      </c>
      <c r="P20" s="391"/>
      <c r="Q20" s="391"/>
      <c r="R20" s="391"/>
    </row>
    <row r="21" spans="1:22" ht="22.5" customHeight="1" x14ac:dyDescent="0.25">
      <c r="A21" s="4"/>
      <c r="B21" s="71"/>
      <c r="C21" s="164" t="s">
        <v>73</v>
      </c>
      <c r="D21" s="328"/>
      <c r="E21" s="190" t="s">
        <v>138</v>
      </c>
      <c r="F21" s="44"/>
      <c r="G21" s="4"/>
      <c r="H21" s="365"/>
      <c r="I21" s="365"/>
      <c r="J21" s="365"/>
      <c r="K21" s="365"/>
      <c r="L21" s="365"/>
      <c r="M21" s="365"/>
      <c r="N21" s="250"/>
      <c r="O21" s="56">
        <f>IF(D28&gt;0,1,0)</f>
        <v>0</v>
      </c>
    </row>
    <row r="22" spans="1:22" ht="22.5" customHeight="1" x14ac:dyDescent="0.25">
      <c r="A22" s="4"/>
      <c r="B22" s="71"/>
      <c r="C22" s="140"/>
      <c r="D22" s="140"/>
      <c r="E22" s="140"/>
      <c r="F22" s="44"/>
      <c r="G22" s="4"/>
      <c r="H22" s="365"/>
      <c r="I22" s="365"/>
      <c r="J22" s="365"/>
      <c r="K22" s="365"/>
      <c r="L22" s="365"/>
      <c r="M22" s="365"/>
      <c r="N22" s="250"/>
      <c r="O22" s="56">
        <f>IF(D29&gt;0,1,0)</f>
        <v>0</v>
      </c>
      <c r="Q22" s="152"/>
    </row>
    <row r="23" spans="1:22" ht="22.5" customHeight="1" x14ac:dyDescent="0.3">
      <c r="A23" s="4"/>
      <c r="B23" s="43">
        <v>2</v>
      </c>
      <c r="C23" s="43" t="s">
        <v>149</v>
      </c>
      <c r="D23" s="134"/>
      <c r="E23" s="134"/>
      <c r="F23" s="44"/>
      <c r="G23" s="4"/>
      <c r="H23" s="160" t="s">
        <v>201</v>
      </c>
      <c r="I23" s="158"/>
      <c r="J23" s="158"/>
      <c r="K23" s="158"/>
      <c r="L23" s="158"/>
      <c r="M23" s="203"/>
      <c r="N23" s="250"/>
      <c r="O23" s="56">
        <f>IF(D30&gt;0,1,0)</f>
        <v>0</v>
      </c>
    </row>
    <row r="24" spans="1:22" ht="22.5" customHeight="1" x14ac:dyDescent="0.25">
      <c r="A24" s="4"/>
      <c r="B24" s="43"/>
      <c r="C24" s="46" t="str">
        <f>IF(C18=O33,"Varmeforsyning [kr. pr. MWh]",IF(C18=O34,"Varmeforsyning [kr. pr. m³]",IF(C18=O35,"Varmeforsyning [kr. pr. Liter]",IF(C18=O36,"Varmeforsyning [kr. pr. ton]",IF(C18=O37,"Varmeforsyning [kr. pr. ton]",IF(C18=O38,"Varmeforsyning [kr. pr. ton]",IF(C18=O39,"Varmeforsyning [kr. pr. kWh]"," ")))))))</f>
        <v xml:space="preserve"> </v>
      </c>
      <c r="D24" s="46" t="s">
        <v>102</v>
      </c>
      <c r="E24" s="46" t="s">
        <v>103</v>
      </c>
      <c r="F24" s="44"/>
      <c r="G24" s="4"/>
      <c r="H24" s="401" t="s">
        <v>219</v>
      </c>
      <c r="I24" s="401"/>
      <c r="J24" s="401"/>
      <c r="K24" s="401"/>
      <c r="L24" s="401"/>
      <c r="M24" s="401"/>
      <c r="N24" s="249"/>
      <c r="O24" s="56">
        <f>IF(D31&gt;0,1,0)</f>
        <v>0</v>
      </c>
    </row>
    <row r="25" spans="1:22" ht="22.5" customHeight="1" x14ac:dyDescent="0.25">
      <c r="A25" s="4"/>
      <c r="B25" s="43"/>
      <c r="C25" s="327"/>
      <c r="D25" s="327"/>
      <c r="E25" s="327"/>
      <c r="F25" s="44"/>
      <c r="G25" s="4"/>
      <c r="H25" s="401"/>
      <c r="I25" s="401"/>
      <c r="J25" s="401"/>
      <c r="K25" s="401"/>
      <c r="L25" s="401"/>
      <c r="M25" s="401"/>
      <c r="N25" s="253"/>
      <c r="O25" s="156"/>
    </row>
    <row r="26" spans="1:22" ht="22.5" customHeight="1" x14ac:dyDescent="0.25">
      <c r="A26" s="4"/>
      <c r="B26" s="43"/>
      <c r="C26" s="51"/>
      <c r="D26" s="134"/>
      <c r="E26" s="134"/>
      <c r="F26" s="44"/>
      <c r="G26" s="4"/>
      <c r="H26" s="318"/>
      <c r="I26" s="318"/>
      <c r="J26" s="318"/>
      <c r="K26" s="318"/>
      <c r="L26" s="318"/>
      <c r="M26" s="318"/>
      <c r="N26" s="253"/>
      <c r="O26" s="163">
        <f>SUM(O21:O25)</f>
        <v>0</v>
      </c>
    </row>
    <row r="27" spans="1:22" ht="22.5" customHeight="1" x14ac:dyDescent="0.25">
      <c r="A27" s="4"/>
      <c r="B27" s="43">
        <v>3</v>
      </c>
      <c r="C27" s="51" t="s">
        <v>139</v>
      </c>
      <c r="D27" s="134" t="s">
        <v>71</v>
      </c>
      <c r="E27" s="134" t="s">
        <v>72</v>
      </c>
      <c r="F27" s="44"/>
      <c r="G27" s="4"/>
      <c r="H27" s="317" t="s">
        <v>122</v>
      </c>
      <c r="I27" s="201"/>
      <c r="J27" s="201"/>
      <c r="K27" s="201"/>
      <c r="L27" s="201"/>
      <c r="M27" s="251"/>
      <c r="N27" s="249"/>
    </row>
    <row r="28" spans="1:22" ht="22.5" customHeight="1" x14ac:dyDescent="0.25">
      <c r="A28" s="4"/>
      <c r="B28" s="46"/>
      <c r="C28" s="71" t="s">
        <v>107</v>
      </c>
      <c r="D28" s="328"/>
      <c r="E28" s="153" t="e">
        <f>IF($C$18="Fjernvarme",((D28/$O$31)*$O$16*$O$19*$P$42)+((D28/$P$31)*$P$16*$P$41),IF($C$18="Elektricitet",((D28/$P$31)*$O$16*$P$41),((D28/$O$31)*$O$16*$O$19)+((D28/$P$31)*$P$16*$P$41)))</f>
        <v>#DIV/0!</v>
      </c>
      <c r="F28" s="46"/>
      <c r="G28" s="4"/>
      <c r="H28" s="402" t="s">
        <v>193</v>
      </c>
      <c r="I28" s="402"/>
      <c r="J28" s="402"/>
      <c r="K28" s="402"/>
      <c r="L28" s="402"/>
      <c r="M28" s="402"/>
      <c r="N28" s="33"/>
    </row>
    <row r="29" spans="1:22" ht="22.5" customHeight="1" x14ac:dyDescent="0.25">
      <c r="A29" s="49"/>
      <c r="B29" s="46"/>
      <c r="C29" s="135" t="s">
        <v>105</v>
      </c>
      <c r="D29" s="328"/>
      <c r="E29" s="153" t="e">
        <f>IF($C$18="Fjernvarme",((D29/$O$31)*$O$16*$O$19*$P$42)+((D29/$P$31)*$P$16*$P$41),IF($C$18="Elektricitet",((D29/$P$31)*$O$16*$P$41),((D29/$O$31)*$O$16*$O$19)+((D29/$P$31)*$P$16*$P$41)))</f>
        <v>#DIV/0!</v>
      </c>
      <c r="F29" s="47"/>
      <c r="G29" s="4"/>
      <c r="H29" s="402"/>
      <c r="I29" s="402"/>
      <c r="J29" s="402"/>
      <c r="K29" s="402"/>
      <c r="L29" s="402"/>
      <c r="M29" s="402"/>
      <c r="N29" s="250"/>
      <c r="O29" s="391" t="s">
        <v>98</v>
      </c>
      <c r="P29" s="391"/>
      <c r="Q29" s="391"/>
      <c r="R29" s="391"/>
    </row>
    <row r="30" spans="1:22" ht="22.5" customHeight="1" x14ac:dyDescent="0.25">
      <c r="A30" s="4"/>
      <c r="B30" s="57"/>
      <c r="C30" s="135" t="s">
        <v>106</v>
      </c>
      <c r="D30" s="328"/>
      <c r="E30" s="153" t="e">
        <f>IF($C$18="Fjernvarme",((D30/$O$31)*$O$16*$O$19*$P$42)+((D30/$P$31)*$P$16*$P$41),IF($C$18="Elektricitet",((D30/$P$31)*$O$16*$P$41),((D30/$O$31)*$O$16*$O$19)+((D30/$P$31)*$P$16*$P$41)))</f>
        <v>#DIV/0!</v>
      </c>
      <c r="F30" s="47"/>
      <c r="G30" s="49"/>
      <c r="H30" s="140"/>
      <c r="I30" s="140"/>
      <c r="J30" s="140"/>
      <c r="K30" s="140"/>
      <c r="L30" s="140"/>
      <c r="M30" s="140"/>
      <c r="N30" s="250"/>
      <c r="O30" s="162">
        <f>C25</f>
        <v>0</v>
      </c>
      <c r="P30" s="162">
        <f>D25</f>
        <v>0</v>
      </c>
      <c r="Q30" s="162">
        <f>E25</f>
        <v>0</v>
      </c>
    </row>
    <row r="31" spans="1:22" ht="22.5" customHeight="1" x14ac:dyDescent="0.25">
      <c r="A31" s="4"/>
      <c r="B31" s="46"/>
      <c r="C31" s="135" t="s">
        <v>108</v>
      </c>
      <c r="D31" s="328"/>
      <c r="E31" s="153" t="e">
        <f>IF($C$18="Fjernvarme",((D31/$O$31)*$O$16*$O$19*$P$42)+((D31/$P$31)*$P$16*$P$41),IF($C$18="Elektricitet",((D31/$P$31)*$O$16*$P$41),((D31/$O$31)*$O$16*$O$19)+((D31/$P$31)*$P$16*$P$41)))</f>
        <v>#DIV/0!</v>
      </c>
      <c r="F31" s="57"/>
      <c r="G31" s="49"/>
      <c r="H31" s="140"/>
      <c r="I31" s="140"/>
      <c r="J31" s="140"/>
      <c r="K31" s="140"/>
      <c r="L31" s="140"/>
      <c r="M31" s="140"/>
      <c r="N31" s="250"/>
      <c r="O31" s="56">
        <f>IF(OR(O30=0,C18="Elektricitet"),1,O30)</f>
        <v>1</v>
      </c>
      <c r="P31" s="56">
        <f t="shared" ref="P31:Q31" si="0">IF(P30=0,1,P30)</f>
        <v>1</v>
      </c>
      <c r="Q31" s="56">
        <f t="shared" si="0"/>
        <v>1</v>
      </c>
    </row>
    <row r="32" spans="1:22" ht="22.5" customHeight="1" x14ac:dyDescent="0.25">
      <c r="A32" s="4"/>
      <c r="B32" s="71"/>
      <c r="C32" s="71" t="s">
        <v>79</v>
      </c>
      <c r="D32" s="153">
        <f>SUM(D28:D31)</f>
        <v>0</v>
      </c>
      <c r="E32" s="153" t="e">
        <f>SUM(E28:E31)</f>
        <v>#DIV/0!</v>
      </c>
      <c r="F32" s="58"/>
      <c r="G32" s="49"/>
      <c r="H32" s="203"/>
      <c r="I32" s="203"/>
      <c r="J32" s="203"/>
      <c r="K32" s="203"/>
      <c r="L32" s="203"/>
      <c r="M32" s="140"/>
      <c r="N32" s="33"/>
      <c r="O32" s="391" t="s">
        <v>93</v>
      </c>
      <c r="P32" s="391"/>
      <c r="Q32" s="391"/>
      <c r="R32" s="391"/>
    </row>
    <row r="33" spans="1:20" ht="22.5" customHeight="1" x14ac:dyDescent="0.3">
      <c r="A33" s="4"/>
      <c r="B33" s="46"/>
      <c r="C33" s="71"/>
      <c r="D33" s="146"/>
      <c r="E33" s="157"/>
      <c r="F33" s="47"/>
      <c r="G33" s="4"/>
      <c r="H33" s="321"/>
      <c r="I33" s="322"/>
      <c r="J33" s="323"/>
      <c r="K33" s="323"/>
      <c r="L33" s="323"/>
      <c r="M33" s="295"/>
      <c r="N33" s="254"/>
      <c r="O33" s="56" t="s">
        <v>81</v>
      </c>
      <c r="P33" s="56" t="s">
        <v>82</v>
      </c>
      <c r="Q33" s="56">
        <v>1000</v>
      </c>
      <c r="R33" s="56" t="s">
        <v>84</v>
      </c>
    </row>
    <row r="34" spans="1:20" ht="22.5" customHeight="1" x14ac:dyDescent="0.25">
      <c r="A34" s="4"/>
      <c r="B34" s="33"/>
      <c r="C34" s="33"/>
      <c r="D34" s="33"/>
      <c r="E34" s="33"/>
      <c r="F34" s="33"/>
      <c r="G34" s="4"/>
      <c r="H34" s="321"/>
      <c r="I34" s="394"/>
      <c r="J34" s="394"/>
      <c r="K34" s="394"/>
      <c r="L34" s="394"/>
      <c r="M34" s="394"/>
      <c r="N34" s="255"/>
      <c r="O34" s="56" t="s">
        <v>9</v>
      </c>
      <c r="P34" s="56" t="s">
        <v>83</v>
      </c>
      <c r="Q34" s="56">
        <v>11</v>
      </c>
      <c r="R34" s="56" t="s">
        <v>85</v>
      </c>
    </row>
    <row r="35" spans="1:20" ht="20.100000000000001" customHeight="1" x14ac:dyDescent="0.25">
      <c r="A35" s="4"/>
      <c r="B35" s="229" t="s">
        <v>74</v>
      </c>
      <c r="C35" s="33"/>
      <c r="D35" s="33"/>
      <c r="E35" s="33"/>
      <c r="F35" s="33"/>
      <c r="G35" s="4"/>
      <c r="H35" s="320"/>
      <c r="I35" s="390"/>
      <c r="J35" s="390"/>
      <c r="K35" s="390"/>
      <c r="L35" s="390"/>
      <c r="M35" s="390"/>
      <c r="N35" s="255"/>
      <c r="O35" s="56" t="s">
        <v>94</v>
      </c>
      <c r="P35" s="56" t="s">
        <v>86</v>
      </c>
      <c r="Q35" s="56">
        <v>10.1</v>
      </c>
      <c r="R35" s="56" t="s">
        <v>91</v>
      </c>
    </row>
    <row r="36" spans="1:20" ht="22.5" customHeight="1" x14ac:dyDescent="0.25">
      <c r="A36" s="4"/>
      <c r="B36" s="51"/>
      <c r="C36" s="53"/>
      <c r="D36" s="400" t="s">
        <v>80</v>
      </c>
      <c r="E36" s="400"/>
      <c r="F36" s="52"/>
      <c r="G36" s="4"/>
      <c r="H36" s="320"/>
      <c r="I36" s="390"/>
      <c r="J36" s="390"/>
      <c r="K36" s="390"/>
      <c r="L36" s="390"/>
      <c r="M36" s="390"/>
      <c r="N36" s="255"/>
      <c r="O36" s="56" t="s">
        <v>95</v>
      </c>
      <c r="P36" s="56" t="s">
        <v>89</v>
      </c>
      <c r="Q36" s="56">
        <v>4860</v>
      </c>
      <c r="R36" s="56" t="s">
        <v>92</v>
      </c>
    </row>
    <row r="37" spans="1:20" ht="22.5" customHeight="1" x14ac:dyDescent="0.25">
      <c r="A37" s="4"/>
      <c r="B37" s="51"/>
      <c r="C37" s="155"/>
      <c r="D37" s="397" t="e">
        <f>IF($E$32/$P$44&gt;1,1,$E$32/$P$44)</f>
        <v>#DIV/0!</v>
      </c>
      <c r="E37" s="398"/>
      <c r="F37" s="147"/>
      <c r="G37" s="4"/>
      <c r="H37" s="320"/>
      <c r="I37" s="390"/>
      <c r="J37" s="390"/>
      <c r="K37" s="390"/>
      <c r="L37" s="390"/>
      <c r="M37" s="390"/>
      <c r="N37" s="255"/>
      <c r="O37" s="56" t="s">
        <v>96</v>
      </c>
      <c r="P37" s="56" t="s">
        <v>89</v>
      </c>
      <c r="Q37" s="56">
        <v>2600</v>
      </c>
      <c r="R37" s="56" t="s">
        <v>92</v>
      </c>
      <c r="S37" s="175" t="s">
        <v>114</v>
      </c>
      <c r="T37" s="175" t="s">
        <v>115</v>
      </c>
    </row>
    <row r="38" spans="1:20" ht="22.5" customHeight="1" x14ac:dyDescent="0.25">
      <c r="A38" s="4"/>
      <c r="B38" s="51"/>
      <c r="C38" s="155"/>
      <c r="D38" s="395" t="e">
        <f>IF(OR(AND(O26&gt;1,D37&gt;0.2),AND(O26=1,D37&gt;0.1)),"Du opfylder krav",IF(D37=1,"Fejl","Du opfylder ikke krav"))</f>
        <v>#DIV/0!</v>
      </c>
      <c r="E38" s="396"/>
      <c r="F38" s="147"/>
      <c r="G38" s="4"/>
      <c r="H38" s="320"/>
      <c r="I38" s="390"/>
      <c r="J38" s="390"/>
      <c r="K38" s="390"/>
      <c r="L38" s="390"/>
      <c r="M38" s="390"/>
      <c r="N38" s="255"/>
      <c r="O38" s="56" t="s">
        <v>90</v>
      </c>
      <c r="P38" s="56" t="s">
        <v>89</v>
      </c>
      <c r="Q38" s="56">
        <v>4030</v>
      </c>
      <c r="R38" s="56" t="s">
        <v>92</v>
      </c>
      <c r="S38" s="56">
        <v>2.5</v>
      </c>
      <c r="T38" s="56">
        <v>1.9</v>
      </c>
    </row>
    <row r="39" spans="1:20" ht="22.5" customHeight="1" x14ac:dyDescent="0.25">
      <c r="A39" s="4"/>
      <c r="B39" s="51"/>
      <c r="C39" s="53"/>
      <c r="D39" s="54"/>
      <c r="E39" s="148"/>
      <c r="F39" s="147"/>
      <c r="G39" s="55"/>
      <c r="H39" s="320"/>
      <c r="I39" s="390"/>
      <c r="J39" s="390"/>
      <c r="K39" s="390"/>
      <c r="L39" s="390"/>
      <c r="M39" s="390"/>
      <c r="N39" s="33"/>
      <c r="O39" s="56" t="s">
        <v>97</v>
      </c>
      <c r="P39" s="56" t="s">
        <v>87</v>
      </c>
      <c r="Q39" s="56">
        <v>1</v>
      </c>
      <c r="R39" s="56" t="s">
        <v>88</v>
      </c>
      <c r="S39" s="56">
        <v>1</v>
      </c>
      <c r="T39" s="56">
        <v>0.85</v>
      </c>
    </row>
    <row r="40" spans="1:20" ht="22.5" customHeight="1" x14ac:dyDescent="0.25">
      <c r="A40" s="4"/>
      <c r="B40" s="41"/>
      <c r="C40" s="41"/>
      <c r="D40" s="41"/>
      <c r="E40" s="41"/>
      <c r="F40" s="41"/>
      <c r="G40" s="55"/>
      <c r="H40" s="140"/>
      <c r="I40" s="140"/>
      <c r="J40" s="140"/>
      <c r="K40" s="140"/>
      <c r="L40" s="140"/>
      <c r="M40" s="140"/>
      <c r="N40" s="33"/>
      <c r="O40" s="391" t="s">
        <v>112</v>
      </c>
      <c r="P40" s="391"/>
      <c r="Q40" s="391"/>
      <c r="R40" s="391"/>
    </row>
    <row r="41" spans="1:20" ht="20.100000000000001" customHeight="1" x14ac:dyDescent="0.25">
      <c r="A41" s="4"/>
      <c r="B41" s="239" t="s">
        <v>6</v>
      </c>
      <c r="C41" s="4"/>
      <c r="D41" s="18"/>
      <c r="E41" s="18"/>
      <c r="F41" s="33"/>
      <c r="G41" s="55"/>
      <c r="H41" s="140"/>
      <c r="I41" s="140"/>
      <c r="J41" s="140"/>
      <c r="K41" s="140"/>
      <c r="L41" s="140"/>
      <c r="M41" s="140"/>
      <c r="N41" s="33"/>
      <c r="O41" s="56" t="s">
        <v>109</v>
      </c>
      <c r="P41" s="56">
        <f>(IF(J11="Ja",$T$38,S38))</f>
        <v>2.5</v>
      </c>
    </row>
    <row r="42" spans="1:20" ht="20.100000000000001" customHeight="1" x14ac:dyDescent="0.25">
      <c r="A42" s="4"/>
      <c r="B42" s="238" t="s">
        <v>145</v>
      </c>
      <c r="C42" s="238"/>
      <c r="D42" s="71" t="s">
        <v>142</v>
      </c>
      <c r="E42" s="71" t="s">
        <v>141</v>
      </c>
      <c r="F42" s="238"/>
      <c r="G42" s="55"/>
      <c r="H42" s="140"/>
      <c r="I42" s="140"/>
      <c r="J42" s="140"/>
      <c r="K42" s="140"/>
      <c r="L42" s="140"/>
      <c r="M42" s="140"/>
      <c r="N42" s="33"/>
      <c r="O42" s="56" t="s">
        <v>81</v>
      </c>
      <c r="P42" s="56">
        <f>(IF(J12="Ja",$T$38,S39))</f>
        <v>1</v>
      </c>
    </row>
    <row r="43" spans="1:20" x14ac:dyDescent="0.25">
      <c r="A43" s="4"/>
      <c r="B43" s="230" t="s">
        <v>14</v>
      </c>
      <c r="C43" s="230"/>
      <c r="D43" s="28" t="e">
        <f>IF(OR(($Q$57/1000)&gt;(S16/1000),D38="Du opfylder ikke krav",Q57=0,O17&lt;Q57),"-",$O$17/1000)</f>
        <v>#DIV/0!</v>
      </c>
      <c r="E43" s="256" t="e">
        <f>IF(OR(($R$57/1000)&gt;(S16/1000),D38="Du opfylder ikke krav",R57=0,P17&lt;R57),"-",$P$17/1000)</f>
        <v>#DIV/0!</v>
      </c>
      <c r="F43" s="30" t="s">
        <v>7</v>
      </c>
      <c r="G43" s="4"/>
      <c r="H43" s="140"/>
      <c r="I43" s="140"/>
      <c r="J43" s="140"/>
      <c r="K43" s="140"/>
      <c r="L43" s="140"/>
      <c r="M43" s="140"/>
      <c r="N43" s="33"/>
      <c r="O43" s="56" t="s">
        <v>113</v>
      </c>
      <c r="P43" s="56">
        <f>IF(C18="Fjernvarme",((D18*P42)+((D19+D21)*P41)),IF(C18="Elektricitet",(D18+D21)*P41,(D18+((D19+D21)*P41))))</f>
        <v>0</v>
      </c>
      <c r="Q43" s="56" t="s">
        <v>87</v>
      </c>
    </row>
    <row r="44" spans="1:20" x14ac:dyDescent="0.25">
      <c r="A44" s="4"/>
      <c r="B44" s="230" t="s">
        <v>12</v>
      </c>
      <c r="C44" s="230"/>
      <c r="D44" s="28" t="e">
        <f>IF(OR(D46="-",D43="-"),"-",D43-D46)</f>
        <v>#DIV/0!</v>
      </c>
      <c r="E44" s="256" t="e">
        <f>IF(OR(E46="-",E43="-"),"-",E43-E46)</f>
        <v>#DIV/0!</v>
      </c>
      <c r="F44" s="30" t="s">
        <v>7</v>
      </c>
      <c r="G44" s="4"/>
      <c r="H44" s="140"/>
      <c r="I44" s="140"/>
      <c r="J44" s="140"/>
      <c r="K44" s="140"/>
      <c r="L44" s="140"/>
      <c r="M44" s="140"/>
      <c r="N44" s="33"/>
      <c r="O44" s="56" t="s">
        <v>113</v>
      </c>
      <c r="P44" s="56">
        <f>IF(D18=0,1,P43)</f>
        <v>0</v>
      </c>
      <c r="Q44" s="56" t="s">
        <v>87</v>
      </c>
    </row>
    <row r="45" spans="1:20" ht="15.75" thickBot="1" x14ac:dyDescent="0.3">
      <c r="A45" s="4"/>
      <c r="B45" s="228"/>
      <c r="C45" s="228"/>
      <c r="D45" s="108"/>
      <c r="E45" s="257"/>
      <c r="F45" s="48"/>
      <c r="G45" s="4"/>
      <c r="H45" s="140"/>
      <c r="I45" s="140"/>
      <c r="J45" s="140"/>
      <c r="K45" s="140"/>
      <c r="L45" s="140"/>
      <c r="M45" s="140"/>
      <c r="N45" s="33"/>
    </row>
    <row r="46" spans="1:20" ht="20.100000000000001" customHeight="1" thickBot="1" x14ac:dyDescent="0.3">
      <c r="A46" s="4"/>
      <c r="B46" s="177" t="s">
        <v>8</v>
      </c>
      <c r="C46" s="178"/>
      <c r="D46" s="29" t="e">
        <f>IF(OR(($Q$57/1000)&gt;(S16/1000),D38="Du opfylder ikke krav",Q57=0,O17&lt;Q57),"-",$Q$57/1000)</f>
        <v>#DIV/0!</v>
      </c>
      <c r="E46" s="29" t="e">
        <f>IF(OR(($R$57/1000)&gt;(S16/1000),D38="Du opfylder ikke krav",R57=0,P17&lt;R57),"-",$R$57/1000)</f>
        <v>#DIV/0!</v>
      </c>
      <c r="F46" s="246" t="s">
        <v>7</v>
      </c>
      <c r="G46" s="4"/>
      <c r="H46" s="140"/>
      <c r="I46" s="140"/>
      <c r="J46" s="140"/>
      <c r="K46" s="140"/>
      <c r="L46" s="140"/>
      <c r="M46" s="140"/>
      <c r="N46" s="33"/>
      <c r="O46" s="391" t="s">
        <v>123</v>
      </c>
      <c r="P46" s="391"/>
      <c r="Q46" s="391"/>
      <c r="R46" s="391"/>
    </row>
    <row r="47" spans="1:20" ht="18" customHeight="1" x14ac:dyDescent="0.25">
      <c r="A47" s="4"/>
      <c r="B47" s="215"/>
      <c r="C47" s="215"/>
      <c r="D47" s="216"/>
      <c r="E47" s="217"/>
      <c r="F47" s="217"/>
      <c r="G47" s="4"/>
      <c r="H47" s="140"/>
      <c r="I47" s="140"/>
      <c r="J47" s="140"/>
      <c r="K47" s="140"/>
      <c r="L47" s="140"/>
      <c r="M47" s="140"/>
      <c r="N47" s="33"/>
      <c r="Q47" s="56" t="s">
        <v>143</v>
      </c>
      <c r="R47" s="56" t="s">
        <v>144</v>
      </c>
      <c r="S47" s="56" t="s">
        <v>124</v>
      </c>
    </row>
    <row r="48" spans="1:20" ht="22.5" customHeight="1" x14ac:dyDescent="0.25">
      <c r="A48" s="4"/>
      <c r="B48" s="262"/>
      <c r="C48" s="262"/>
      <c r="D48" s="262"/>
      <c r="E48" s="262"/>
      <c r="F48" s="262"/>
      <c r="G48" s="4"/>
      <c r="H48" s="140"/>
      <c r="I48" s="140"/>
      <c r="J48" s="140"/>
      <c r="K48" s="140"/>
      <c r="L48" s="140"/>
      <c r="M48" s="140"/>
      <c r="N48" s="33"/>
      <c r="O48" s="56" t="str">
        <f>C28</f>
        <v>Vinduer, Ovenlys og Døre</v>
      </c>
      <c r="P48" s="165"/>
      <c r="Q48" s="183" t="e">
        <f>IF(C18="Fjernvarme",((D28/$O$31)*$O$16*$O$19),((D28/$O$31)*$O$16*$O$19))</f>
        <v>#DIV/0!</v>
      </c>
      <c r="R48" s="56">
        <f>IF(C18="Fjernvarme",((D28/$P$31)*$P$16),((D28/$P$31)*$P$16))</f>
        <v>0</v>
      </c>
      <c r="S48" s="183"/>
    </row>
    <row r="49" spans="1:19" ht="20.100000000000001" customHeight="1" x14ac:dyDescent="0.25">
      <c r="A49" s="4"/>
      <c r="B49" s="262"/>
      <c r="C49" s="262"/>
      <c r="D49" s="262"/>
      <c r="E49" s="262"/>
      <c r="F49" s="262"/>
      <c r="G49" s="4"/>
      <c r="H49" s="140"/>
      <c r="I49" s="140"/>
      <c r="J49" s="140"/>
      <c r="K49" s="140"/>
      <c r="L49" s="140"/>
      <c r="M49" s="140"/>
      <c r="N49" s="33"/>
      <c r="P49" s="165"/>
      <c r="Q49" s="183"/>
      <c r="S49" s="183"/>
    </row>
    <row r="50" spans="1:19" ht="15.75" customHeight="1" x14ac:dyDescent="0.25">
      <c r="A50" s="33"/>
      <c r="B50" s="262"/>
      <c r="C50" s="262"/>
      <c r="D50" s="262"/>
      <c r="E50" s="262"/>
      <c r="F50" s="262"/>
      <c r="G50" s="33"/>
      <c r="H50" s="140"/>
      <c r="I50" s="140"/>
      <c r="J50" s="140"/>
      <c r="K50" s="140"/>
      <c r="L50" s="140"/>
      <c r="M50" s="140"/>
      <c r="N50" s="33"/>
      <c r="O50" s="56" t="str">
        <f>C29</f>
        <v>Ydervægge</v>
      </c>
      <c r="P50" s="165"/>
      <c r="Q50" s="183" t="e">
        <f>IF(C19="Fjernvarme",((D29/$O$31)*$O$16*$O$19),((D29/$O$31)*$O$16*$O$19))</f>
        <v>#DIV/0!</v>
      </c>
      <c r="R50" s="56">
        <f>IF(C19="Fjernvarme",((D29/$P$31)*$P$16),((D29/$P$31)*$P$16))</f>
        <v>0</v>
      </c>
      <c r="S50" s="183"/>
    </row>
    <row r="51" spans="1:19" ht="22.5" customHeight="1" x14ac:dyDescent="0.25">
      <c r="A51" s="33"/>
      <c r="B51" s="262"/>
      <c r="C51" s="262"/>
      <c r="D51" s="262"/>
      <c r="E51" s="262"/>
      <c r="F51" s="262"/>
      <c r="G51" s="33"/>
      <c r="H51" s="140"/>
      <c r="I51" s="140"/>
      <c r="J51" s="140"/>
      <c r="K51" s="140"/>
      <c r="L51" s="140"/>
      <c r="M51" s="140"/>
      <c r="N51" s="33"/>
      <c r="O51" s="56" t="str">
        <f>C30</f>
        <v>Gulve</v>
      </c>
      <c r="P51" s="165"/>
      <c r="Q51" s="183" t="e">
        <f>IF(C20="Fjernvarme",((D30/$O$31)*$O$16*$O$19),((D30/$O$31)*$O$16*$O$19))</f>
        <v>#DIV/0!</v>
      </c>
      <c r="R51" s="56">
        <f>IF(C20="Fjernvarme",((D30/$P$31)*$P$16),((D30/$P$31)*$P$16))</f>
        <v>0</v>
      </c>
      <c r="S51" s="183"/>
    </row>
    <row r="52" spans="1:19" ht="22.5" customHeight="1" x14ac:dyDescent="0.25">
      <c r="A52" s="33"/>
      <c r="B52" s="262"/>
      <c r="C52" s="262"/>
      <c r="D52" s="262"/>
      <c r="E52" s="262"/>
      <c r="F52" s="262"/>
      <c r="G52" s="33"/>
      <c r="H52" s="140"/>
      <c r="I52" s="140"/>
      <c r="J52" s="140"/>
      <c r="K52" s="140"/>
      <c r="L52" s="140"/>
      <c r="M52" s="140"/>
      <c r="N52" s="33"/>
      <c r="O52" s="184" t="str">
        <f>C31</f>
        <v>Tag og Loft</v>
      </c>
      <c r="P52" s="185"/>
      <c r="Q52" s="186" t="e">
        <f>IF(C21="Fjernvarme",((D31/$O$31)*$O$16*$O$19),((D31/$O$31)*$O$16*$O$19))</f>
        <v>#DIV/0!</v>
      </c>
      <c r="R52" s="184">
        <f>IF(C21="Fjernvarme",((D31/$P$31)*$P$16),((D31/$P$31)*$P$16))</f>
        <v>0</v>
      </c>
      <c r="S52" s="186"/>
    </row>
    <row r="53" spans="1:19" ht="22.5" customHeight="1" x14ac:dyDescent="0.25">
      <c r="A53" s="33"/>
      <c r="B53" s="262"/>
      <c r="C53" s="262"/>
      <c r="D53" s="262"/>
      <c r="E53" s="262"/>
      <c r="F53" s="262"/>
      <c r="G53" s="33"/>
      <c r="H53" s="140"/>
      <c r="I53" s="140"/>
      <c r="J53" s="140"/>
      <c r="K53" s="140"/>
      <c r="L53" s="140"/>
      <c r="M53" s="140"/>
      <c r="N53" s="33"/>
      <c r="O53" s="184"/>
      <c r="P53" s="185"/>
      <c r="Q53" s="186"/>
      <c r="R53" s="184"/>
      <c r="S53" s="186"/>
    </row>
    <row r="54" spans="1:19" ht="22.5" customHeight="1" x14ac:dyDescent="0.25">
      <c r="A54" s="33"/>
      <c r="B54" s="262"/>
      <c r="C54" s="262"/>
      <c r="D54" s="262"/>
      <c r="E54" s="262"/>
      <c r="F54" s="262"/>
      <c r="G54" s="33"/>
      <c r="H54" s="140"/>
      <c r="I54" s="140"/>
      <c r="J54" s="140"/>
      <c r="K54" s="140"/>
      <c r="L54" s="140"/>
      <c r="M54" s="140"/>
      <c r="N54" s="33"/>
      <c r="O54" s="184"/>
      <c r="P54" s="185"/>
      <c r="Q54" s="186"/>
      <c r="R54" s="184"/>
      <c r="S54" s="186"/>
    </row>
    <row r="55" spans="1:19" ht="22.5" customHeight="1" x14ac:dyDescent="0.25">
      <c r="A55" s="33"/>
      <c r="B55" s="262"/>
      <c r="C55" s="262"/>
      <c r="D55" s="262"/>
      <c r="E55" s="262"/>
      <c r="F55" s="262"/>
      <c r="G55" s="33"/>
      <c r="H55" s="140"/>
      <c r="I55" s="140"/>
      <c r="J55" s="140"/>
      <c r="K55" s="140"/>
      <c r="L55" s="140"/>
      <c r="M55" s="140"/>
      <c r="N55" s="33"/>
      <c r="O55" s="184"/>
      <c r="P55" s="185"/>
      <c r="Q55" s="186"/>
      <c r="R55" s="184"/>
      <c r="S55" s="186"/>
    </row>
    <row r="56" spans="1:19" ht="22.5" customHeight="1" x14ac:dyDescent="0.25">
      <c r="A56" s="33"/>
      <c r="B56" s="262"/>
      <c r="C56" s="262"/>
      <c r="D56" s="262"/>
      <c r="E56" s="262"/>
      <c r="F56" s="262"/>
      <c r="G56" s="33"/>
      <c r="H56" s="140"/>
      <c r="I56" s="140"/>
      <c r="J56" s="140"/>
      <c r="K56" s="140"/>
      <c r="L56" s="140"/>
      <c r="M56" s="140"/>
      <c r="N56" s="33"/>
      <c r="O56" s="184"/>
      <c r="P56" s="185"/>
      <c r="Q56" s="186"/>
      <c r="R56" s="184"/>
      <c r="S56" s="186"/>
    </row>
    <row r="57" spans="1:19" ht="22.5" customHeight="1" x14ac:dyDescent="0.25">
      <c r="A57" s="33"/>
      <c r="B57" s="33"/>
      <c r="C57" s="33"/>
      <c r="D57" s="296"/>
      <c r="E57" s="296"/>
      <c r="F57" s="33"/>
      <c r="G57" s="33"/>
      <c r="H57" s="33"/>
      <c r="I57" s="33"/>
      <c r="J57" s="33"/>
      <c r="K57" s="33"/>
      <c r="L57" s="33"/>
      <c r="M57" s="33"/>
      <c r="N57" s="33"/>
      <c r="O57" s="187" t="s">
        <v>125</v>
      </c>
      <c r="P57" s="187"/>
      <c r="Q57" s="188" t="e">
        <f>SUM(Q48:Q52)</f>
        <v>#DIV/0!</v>
      </c>
      <c r="R57" s="184">
        <f>SUM(R48:R52)</f>
        <v>0</v>
      </c>
      <c r="S57" s="188"/>
    </row>
    <row r="58" spans="1:19" x14ac:dyDescent="0.25">
      <c r="O58" s="56" t="str">
        <f>C32</f>
        <v>I alt</v>
      </c>
      <c r="Q58" s="183" t="e">
        <f>SUM(Q48:Q52)+R57</f>
        <v>#DIV/0!</v>
      </c>
      <c r="S58" s="183"/>
    </row>
    <row r="61" spans="1:19" x14ac:dyDescent="0.25">
      <c r="Q61" s="56" t="s">
        <v>189</v>
      </c>
      <c r="R61" s="56">
        <f>IF(AND(O26=1,J8="Stor"),0,1)</f>
        <v>1</v>
      </c>
    </row>
    <row r="65" spans="15:19" x14ac:dyDescent="0.25">
      <c r="R65" s="150" t="e">
        <f>D43</f>
        <v>#DIV/0!</v>
      </c>
      <c r="S65" s="150" t="e">
        <f>IF(E43="-",0,E43)</f>
        <v>#DIV/0!</v>
      </c>
    </row>
    <row r="66" spans="15:19" x14ac:dyDescent="0.25">
      <c r="R66" s="150" t="e">
        <f t="shared" ref="R66" si="1">D44</f>
        <v>#DIV/0!</v>
      </c>
      <c r="S66" s="150" t="e">
        <f t="shared" ref="S66:S68" si="2">IF(E44="-",0,E44)</f>
        <v>#DIV/0!</v>
      </c>
    </row>
    <row r="67" spans="15:19" x14ac:dyDescent="0.25">
      <c r="R67" s="150"/>
      <c r="S67" s="150"/>
    </row>
    <row r="68" spans="15:19" x14ac:dyDescent="0.25">
      <c r="R68" s="150" t="e">
        <f>D46</f>
        <v>#DIV/0!</v>
      </c>
      <c r="S68" s="150" t="e">
        <f t="shared" si="2"/>
        <v>#DIV/0!</v>
      </c>
    </row>
    <row r="72" spans="15:19" x14ac:dyDescent="0.25">
      <c r="O72" s="306" t="s">
        <v>185</v>
      </c>
      <c r="S72" s="310"/>
    </row>
    <row r="73" spans="15:19" x14ac:dyDescent="0.25">
      <c r="O73" s="306" t="s">
        <v>186</v>
      </c>
      <c r="S73" s="294"/>
    </row>
    <row r="74" spans="15:19" x14ac:dyDescent="0.25">
      <c r="O74" s="306" t="s">
        <v>187</v>
      </c>
      <c r="S74" s="310"/>
    </row>
    <row r="75" spans="15:19" x14ac:dyDescent="0.25">
      <c r="O75" s="56" t="s">
        <v>188</v>
      </c>
      <c r="S75" s="310"/>
    </row>
    <row r="76" spans="15:19" x14ac:dyDescent="0.25">
      <c r="S76" s="310"/>
    </row>
    <row r="77" spans="15:19" x14ac:dyDescent="0.25">
      <c r="S77" s="310"/>
    </row>
    <row r="78" spans="15:19" x14ac:dyDescent="0.25">
      <c r="S78" s="310"/>
    </row>
    <row r="79" spans="15:19" x14ac:dyDescent="0.25">
      <c r="S79" s="310"/>
    </row>
    <row r="80" spans="15:19" x14ac:dyDescent="0.25">
      <c r="S80" s="311"/>
    </row>
    <row r="81" spans="18:19" x14ac:dyDescent="0.25">
      <c r="S81" s="311"/>
    </row>
    <row r="82" spans="18:19" x14ac:dyDescent="0.25">
      <c r="S82" s="310"/>
    </row>
    <row r="83" spans="18:19" x14ac:dyDescent="0.25">
      <c r="S83" s="150"/>
    </row>
    <row r="84" spans="18:19" x14ac:dyDescent="0.25">
      <c r="R84" s="175"/>
      <c r="S84" s="315"/>
    </row>
    <row r="85" spans="18:19" x14ac:dyDescent="0.25">
      <c r="R85" s="297"/>
      <c r="S85" s="298"/>
    </row>
    <row r="86" spans="18:19" x14ac:dyDescent="0.25">
      <c r="R86" s="299"/>
      <c r="S86" s="307"/>
    </row>
    <row r="87" spans="18:19" x14ac:dyDescent="0.25">
      <c r="R87" s="300"/>
      <c r="S87" s="308"/>
    </row>
    <row r="88" spans="18:19" x14ac:dyDescent="0.25">
      <c r="R88" s="299"/>
      <c r="S88" s="307"/>
    </row>
    <row r="89" spans="18:19" x14ac:dyDescent="0.25">
      <c r="R89" s="301"/>
      <c r="S89" s="308"/>
    </row>
    <row r="90" spans="18:19" x14ac:dyDescent="0.25">
      <c r="R90" s="302"/>
      <c r="S90" s="307"/>
    </row>
    <row r="91" spans="18:19" x14ac:dyDescent="0.25">
      <c r="R91" s="303"/>
      <c r="S91" s="308"/>
    </row>
    <row r="92" spans="18:19" x14ac:dyDescent="0.25">
      <c r="R92" s="304"/>
      <c r="S92" s="307"/>
    </row>
    <row r="93" spans="18:19" x14ac:dyDescent="0.25">
      <c r="R93" s="301"/>
      <c r="S93" s="308"/>
    </row>
    <row r="94" spans="18:19" x14ac:dyDescent="0.25">
      <c r="R94" s="304"/>
      <c r="S94" s="307"/>
    </row>
    <row r="95" spans="18:19" x14ac:dyDescent="0.25">
      <c r="R95" s="303"/>
      <c r="S95" s="308"/>
    </row>
    <row r="96" spans="18:19" x14ac:dyDescent="0.25">
      <c r="R96" s="304"/>
      <c r="S96" s="307"/>
    </row>
    <row r="97" spans="18:19" x14ac:dyDescent="0.25">
      <c r="R97" s="303"/>
      <c r="S97" s="308"/>
    </row>
    <row r="98" spans="18:19" x14ac:dyDescent="0.25">
      <c r="R98" s="299"/>
      <c r="S98" s="307"/>
    </row>
    <row r="99" spans="18:19" x14ac:dyDescent="0.25">
      <c r="R99" s="301"/>
      <c r="S99" s="308"/>
    </row>
    <row r="100" spans="18:19" x14ac:dyDescent="0.25">
      <c r="R100" s="304"/>
      <c r="S100" s="307"/>
    </row>
    <row r="101" spans="18:19" x14ac:dyDescent="0.25">
      <c r="R101" s="303"/>
      <c r="S101" s="308"/>
    </row>
    <row r="102" spans="18:19" x14ac:dyDescent="0.25">
      <c r="R102" s="305"/>
      <c r="S102" s="309"/>
    </row>
  </sheetData>
  <sheetProtection algorithmName="SHA-512" hashValue="dH2v8y1DHDQsnA1Ny6ZwcJREm4cfOjKEMNHtAcLTTFWiWbVy7VMLFn5IYo1+4sdKsc9JpKBqhkhYPo1Au2FyzA==" saltValue="RZ/7oTbVMYMRtkB2iDMY1w==" spinCount="100000" sheet="1" selectLockedCells="1"/>
  <mergeCells count="31">
    <mergeCell ref="B5:L5"/>
    <mergeCell ref="D1:H1"/>
    <mergeCell ref="J3:M3"/>
    <mergeCell ref="D2:H2"/>
    <mergeCell ref="B1:C2"/>
    <mergeCell ref="B15:E15"/>
    <mergeCell ref="O18:R18"/>
    <mergeCell ref="O20:R20"/>
    <mergeCell ref="O29:R29"/>
    <mergeCell ref="I35:M35"/>
    <mergeCell ref="I38:M38"/>
    <mergeCell ref="H24:M25"/>
    <mergeCell ref="H28:M29"/>
    <mergeCell ref="H17:M22"/>
    <mergeCell ref="O13:R13"/>
    <mergeCell ref="I36:M36"/>
    <mergeCell ref="I37:M37"/>
    <mergeCell ref="I39:M39"/>
    <mergeCell ref="O46:R46"/>
    <mergeCell ref="C8:I8"/>
    <mergeCell ref="C9:I9"/>
    <mergeCell ref="C10:I10"/>
    <mergeCell ref="C11:I11"/>
    <mergeCell ref="I34:M34"/>
    <mergeCell ref="J8:P8"/>
    <mergeCell ref="O32:R32"/>
    <mergeCell ref="D38:E38"/>
    <mergeCell ref="D37:E37"/>
    <mergeCell ref="O40:R40"/>
    <mergeCell ref="B13:E13"/>
    <mergeCell ref="D36:E36"/>
  </mergeCells>
  <conditionalFormatting sqref="A49:A55 F49:N55 A56:N57">
    <cfRule type="expression" dxfId="59" priority="184">
      <formula>$R$61=1</formula>
    </cfRule>
  </conditionalFormatting>
  <conditionalFormatting sqref="B30">
    <cfRule type="expression" dxfId="58" priority="16">
      <formula>#REF!="Ja"</formula>
    </cfRule>
    <cfRule type="expression" dxfId="57" priority="17">
      <formula>#REF!="Nej"</formula>
    </cfRule>
  </conditionalFormatting>
  <conditionalFormatting sqref="C25">
    <cfRule type="expression" dxfId="56" priority="8">
      <formula>$C$18="Elektricitet"</formula>
    </cfRule>
  </conditionalFormatting>
  <conditionalFormatting sqref="C19:D19">
    <cfRule type="expression" dxfId="55" priority="9">
      <formula>$C$18="Elektricitet"</formula>
    </cfRule>
  </conditionalFormatting>
  <conditionalFormatting sqref="D38">
    <cfRule type="expression" dxfId="54" priority="12">
      <formula>(D38="Du opfylder ikke krav")</formula>
    </cfRule>
  </conditionalFormatting>
  <conditionalFormatting sqref="F31">
    <cfRule type="expression" dxfId="53" priority="18">
      <formula>#REF!="Ja"</formula>
    </cfRule>
    <cfRule type="expression" dxfId="52" priority="19">
      <formula>#REF!="Nej"</formula>
    </cfRule>
  </conditionalFormatting>
  <conditionalFormatting sqref="H23:L23 J33:L33 H15:L16 H27:H28 H17">
    <cfRule type="iconSet" priority="177">
      <iconSet iconSet="3Symbols2">
        <cfvo type="percent" val="0"/>
        <cfvo type="percent" val="33"/>
        <cfvo type="percent" val="67"/>
      </iconSet>
    </cfRule>
  </conditionalFormatting>
  <conditionalFormatting sqref="H48:M48">
    <cfRule type="expression" dxfId="51" priority="185">
      <formula>$R$61=1</formula>
    </cfRule>
  </conditionalFormatting>
  <dataValidations count="1">
    <dataValidation type="list" allowBlank="1" showInputMessage="1" showErrorMessage="1" sqref="C18" xr:uid="{00000000-0002-0000-0300-000000000000}">
      <formula1>$O$33:$O$39</formula1>
    </dataValidation>
  </dataValidations>
  <hyperlinks>
    <hyperlink ref="B1:C2" location="Forside!A1" display="Forside" xr:uid="{00000000-0004-0000-0300-000000000000}"/>
  </hyperlink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22" id="{F6254505-C060-43A8-A67C-83A9395EC438}">
            <x14:iconSet iconSet="3Symbols2" custom="1">
              <x14:cfvo type="percent">
                <xm:f>0</xm:f>
              </x14:cfvo>
              <x14:cfvo type="num">
                <xm:f>-1</xm:f>
              </x14:cfvo>
              <x14:cfvo type="num">
                <xm:f>2</xm:f>
              </x14:cfvo>
              <x14:cfIcon iconSet="3Symbols2" iconId="0"/>
              <x14:cfIcon iconSet="3Symbols2" iconId="1"/>
              <x14:cfIcon iconSet="3Symbols2" iconId="2"/>
            </x14:iconSet>
          </x14:cfRule>
          <xm:sqref>F13</xm:sqref>
        </x14:conditionalFormatting>
        <x14:conditionalFormatting xmlns:xm="http://schemas.microsoft.com/office/excel/2006/main">
          <x14:cfRule type="iconSet" priority="15" id="{420E5E55-57F5-4041-963B-5DABAD467E7C}">
            <x14:iconSet iconSet="3Symbols2" custom="1">
              <x14:cfvo type="percent">
                <xm:f>0</xm:f>
              </x14:cfvo>
              <x14:cfvo type="num">
                <xm:f>-0.5</xm:f>
              </x14:cfvo>
              <x14:cfvo type="num">
                <xm:f>0.5</xm:f>
              </x14:cfvo>
              <x14:cfIcon iconSet="3Symbols2" iconId="0"/>
              <x14:cfIcon iconSet="3Symbols2" iconId="1"/>
              <x14:cfIcon iconSet="3Symbols2" iconId="2"/>
            </x14:iconSet>
          </x14:cfRule>
          <xm:sqref>F37:F39</xm:sqref>
        </x14:conditionalFormatting>
        <x14:conditionalFormatting xmlns:xm="http://schemas.microsoft.com/office/excel/2006/main">
          <x14:cfRule type="iconSet" priority="183" id="{9019933D-0D54-43D3-B5E1-ACDFB88D52DA}">
            <x14:iconSet iconSet="3Symbols2" custom="1">
              <x14:cfvo type="percent">
                <xm:f>0</xm:f>
              </x14:cfvo>
              <x14:cfvo type="num">
                <xm:f>-0.5</xm:f>
              </x14:cfvo>
              <x14:cfvo type="num">
                <xm:f>0.5</xm:f>
              </x14:cfvo>
              <x14:cfIcon iconSet="3Symbols2" iconId="0"/>
              <x14:cfIcon iconSet="3Symbols2" iconId="1"/>
              <x14:cfIcon iconSet="3Symbols2" iconId="2"/>
            </x14:iconSet>
          </x14:cfRule>
          <xm:sqref>L9:L11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2000000}">
          <x14:formula1>
            <xm:f>Nøgletal!$B$2:$B$3</xm:f>
          </x14:formula1>
          <xm:sqref>J9:J11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3">
    <tabColor theme="5" tint="0.79998168889431442"/>
  </sheetPr>
  <dimension ref="A1:AB101"/>
  <sheetViews>
    <sheetView zoomScale="85" zoomScaleNormal="85" workbookViewId="0">
      <selection activeCell="D27" sqref="D27"/>
    </sheetView>
  </sheetViews>
  <sheetFormatPr defaultColWidth="9.28515625" defaultRowHeight="15" x14ac:dyDescent="0.25"/>
  <cols>
    <col min="1" max="1" width="10.7109375" style="56" customWidth="1"/>
    <col min="2" max="2" width="9.7109375" style="56" customWidth="1"/>
    <col min="3" max="5" width="55.42578125" style="56" customWidth="1"/>
    <col min="6" max="6" width="9.7109375" style="56" customWidth="1"/>
    <col min="7" max="7" width="7.28515625" style="56" customWidth="1"/>
    <col min="8" max="8" width="21.28515625" style="56" customWidth="1"/>
    <col min="9" max="9" width="34.7109375" style="56" customWidth="1"/>
    <col min="10" max="10" width="11.7109375" style="56" customWidth="1"/>
    <col min="11" max="11" width="1.7109375" style="56" customWidth="1"/>
    <col min="12" max="12" width="2.7109375" style="56" customWidth="1"/>
    <col min="13" max="13" width="10.7109375" style="56" customWidth="1"/>
    <col min="14" max="14" width="19.5703125" style="56" customWidth="1"/>
    <col min="15" max="15" width="2" style="56" hidden="1" customWidth="1"/>
    <col min="16" max="16" width="18.7109375" style="56" hidden="1" customWidth="1"/>
    <col min="17" max="17" width="19.28515625" style="56" hidden="1" customWidth="1"/>
    <col min="18" max="18" width="24.28515625" style="56" hidden="1" customWidth="1"/>
    <col min="19" max="19" width="18.28515625" style="56" hidden="1" customWidth="1"/>
    <col min="20" max="23" width="9.28515625" style="56" hidden="1" customWidth="1"/>
    <col min="24" max="24" width="21.28515625" style="56" hidden="1" customWidth="1"/>
    <col min="25" max="25" width="34.7109375" style="56" hidden="1" customWidth="1"/>
    <col min="26" max="26" width="48.28515625" style="56" hidden="1" customWidth="1"/>
    <col min="27" max="27" width="31.140625" style="56" hidden="1" customWidth="1"/>
    <col min="28" max="28" width="7.85546875" style="56" customWidth="1"/>
    <col min="29" max="29" width="31.28515625" style="56" customWidth="1"/>
    <col min="30" max="16384" width="9.28515625" style="56"/>
  </cols>
  <sheetData>
    <row r="1" spans="1:28" ht="15" customHeight="1" x14ac:dyDescent="0.25">
      <c r="A1" s="14"/>
      <c r="B1" s="407" t="s">
        <v>0</v>
      </c>
      <c r="C1" s="407"/>
      <c r="D1" s="405" t="s">
        <v>151</v>
      </c>
      <c r="E1" s="405"/>
      <c r="F1" s="405"/>
      <c r="G1" s="405"/>
      <c r="H1" s="405"/>
      <c r="I1" s="3"/>
      <c r="J1" s="16"/>
      <c r="K1" s="3"/>
      <c r="L1" s="16"/>
      <c r="M1" s="33"/>
      <c r="N1" s="33"/>
    </row>
    <row r="2" spans="1:28" ht="15" customHeight="1" x14ac:dyDescent="0.25">
      <c r="A2" s="4"/>
      <c r="B2" s="407"/>
      <c r="C2" s="407"/>
      <c r="D2" s="405" t="s">
        <v>10</v>
      </c>
      <c r="E2" s="405"/>
      <c r="F2" s="405"/>
      <c r="G2" s="405"/>
      <c r="H2" s="405"/>
      <c r="I2" s="5"/>
      <c r="J2" s="5"/>
      <c r="K2" s="34"/>
      <c r="L2" s="5"/>
      <c r="M2" s="33"/>
      <c r="N2" s="33"/>
    </row>
    <row r="3" spans="1:28" ht="22.5" customHeight="1" x14ac:dyDescent="0.25">
      <c r="A3" s="18"/>
      <c r="B3" s="6" t="s">
        <v>120</v>
      </c>
      <c r="C3" s="35"/>
      <c r="D3" s="4"/>
      <c r="E3" s="4"/>
      <c r="F3" s="4"/>
      <c r="G3" s="4"/>
      <c r="H3" s="4"/>
      <c r="I3" s="4"/>
      <c r="J3" s="406" t="str">
        <f>Beskrivelse!N3</f>
        <v>Version 2: 02-03-2026</v>
      </c>
      <c r="K3" s="406"/>
      <c r="L3" s="406"/>
      <c r="M3" s="406"/>
      <c r="N3" s="247"/>
      <c r="O3" s="27"/>
      <c r="P3" s="27"/>
      <c r="X3" s="248"/>
    </row>
    <row r="4" spans="1:28" x14ac:dyDescent="0.25">
      <c r="A4" s="19"/>
      <c r="B4" s="19"/>
      <c r="C4" s="19"/>
      <c r="D4" s="19"/>
      <c r="E4" s="19"/>
      <c r="F4" s="19"/>
      <c r="G4" s="19"/>
      <c r="H4" s="19"/>
      <c r="I4" s="19"/>
      <c r="J4" s="19"/>
      <c r="K4" s="19"/>
      <c r="L4" s="19"/>
      <c r="M4" s="200"/>
      <c r="N4" s="200"/>
      <c r="P4" s="27" t="str">
        <f>IF(O4=1,P6,IF(O4=-1,V9," "))</f>
        <v xml:space="preserve"> </v>
      </c>
    </row>
    <row r="5" spans="1:28" ht="20.100000000000001" customHeight="1" x14ac:dyDescent="0.25">
      <c r="A5" s="330"/>
      <c r="B5" s="410" t="s">
        <v>11</v>
      </c>
      <c r="C5" s="410"/>
      <c r="D5" s="410"/>
      <c r="E5" s="410"/>
      <c r="F5" s="410"/>
      <c r="G5" s="410"/>
      <c r="H5" s="410"/>
      <c r="I5" s="410"/>
      <c r="J5" s="410"/>
      <c r="K5" s="410"/>
      <c r="L5" s="410"/>
      <c r="M5" s="252"/>
      <c r="N5" s="252"/>
      <c r="P5" s="27"/>
      <c r="X5" s="412"/>
      <c r="Y5" s="412"/>
      <c r="Z5" s="412"/>
      <c r="AA5" s="412"/>
      <c r="AB5" s="412"/>
    </row>
    <row r="6" spans="1:28" ht="15" customHeight="1" x14ac:dyDescent="0.25">
      <c r="A6" s="4"/>
      <c r="B6" s="59"/>
      <c r="C6" s="59"/>
      <c r="D6" s="59"/>
      <c r="E6" s="59"/>
      <c r="F6" s="59"/>
      <c r="G6" s="59"/>
      <c r="H6" s="59"/>
      <c r="I6" s="59"/>
      <c r="J6" s="4"/>
      <c r="K6" s="4"/>
      <c r="L6" s="4"/>
      <c r="M6" s="33"/>
      <c r="N6" s="33"/>
      <c r="P6" s="90"/>
      <c r="X6" s="412"/>
      <c r="Y6" s="412"/>
      <c r="Z6" s="412"/>
      <c r="AA6" s="412"/>
      <c r="AB6" s="412"/>
    </row>
    <row r="7" spans="1:28" ht="20.100000000000001" customHeight="1" x14ac:dyDescent="0.25">
      <c r="A7" s="4"/>
      <c r="B7" s="6" t="s">
        <v>1</v>
      </c>
      <c r="C7" s="59"/>
      <c r="D7" s="59"/>
      <c r="E7" s="59"/>
      <c r="F7" s="59"/>
      <c r="G7" s="59"/>
      <c r="H7" s="59"/>
      <c r="I7" s="59"/>
      <c r="J7" s="36"/>
      <c r="K7" s="37"/>
      <c r="L7" s="37"/>
      <c r="M7" s="33"/>
      <c r="N7" s="33"/>
      <c r="O7" s="56" t="s">
        <v>182</v>
      </c>
      <c r="X7" s="412"/>
      <c r="Y7" s="412"/>
      <c r="Z7" s="412"/>
      <c r="AA7" s="412"/>
      <c r="AB7" s="412"/>
    </row>
    <row r="8" spans="1:28" ht="20.100000000000001" hidden="1" customHeight="1" x14ac:dyDescent="0.25">
      <c r="A8" s="4"/>
      <c r="B8" s="38"/>
      <c r="C8" s="392"/>
      <c r="D8" s="392"/>
      <c r="E8" s="392"/>
      <c r="F8" s="392"/>
      <c r="G8" s="392"/>
      <c r="H8" s="392"/>
      <c r="I8" s="393"/>
      <c r="J8" s="140"/>
      <c r="K8" s="120"/>
      <c r="L8" s="140"/>
      <c r="M8" s="140"/>
      <c r="N8" s="33"/>
      <c r="O8" s="56" t="s">
        <v>192</v>
      </c>
      <c r="X8" s="281"/>
      <c r="Y8" s="281"/>
      <c r="Z8" s="281"/>
      <c r="AA8" s="281"/>
      <c r="AB8" s="281"/>
    </row>
    <row r="9" spans="1:28" ht="20.100000000000001" customHeight="1" x14ac:dyDescent="0.25">
      <c r="A9" s="4"/>
      <c r="B9" s="38" t="s">
        <v>2</v>
      </c>
      <c r="C9" s="392" t="s">
        <v>70</v>
      </c>
      <c r="D9" s="392"/>
      <c r="E9" s="392"/>
      <c r="F9" s="392"/>
      <c r="G9" s="392"/>
      <c r="H9" s="392"/>
      <c r="I9" s="393"/>
      <c r="J9" s="325"/>
      <c r="K9" s="218" t="s">
        <v>3</v>
      </c>
      <c r="L9" s="31">
        <f>IF(J9="",0,IF(J9=K9,1,-20))</f>
        <v>0</v>
      </c>
      <c r="M9" s="140"/>
      <c r="N9" s="33"/>
      <c r="O9" s="248" t="s">
        <v>184</v>
      </c>
      <c r="V9" s="214"/>
      <c r="X9" s="265"/>
    </row>
    <row r="10" spans="1:28" ht="20.100000000000001" customHeight="1" x14ac:dyDescent="0.25">
      <c r="A10" s="4"/>
      <c r="B10" s="38" t="s">
        <v>2</v>
      </c>
      <c r="C10" s="392" t="s">
        <v>116</v>
      </c>
      <c r="D10" s="392"/>
      <c r="E10" s="392"/>
      <c r="F10" s="392"/>
      <c r="G10" s="392"/>
      <c r="H10" s="392"/>
      <c r="I10" s="393"/>
      <c r="J10" s="325"/>
      <c r="K10" s="218" t="s">
        <v>3</v>
      </c>
      <c r="L10" s="31">
        <f>IF(J10="",0,IF(J10=K10,1,-10))</f>
        <v>0</v>
      </c>
      <c r="M10" s="140"/>
      <c r="N10" s="33"/>
      <c r="O10" s="27"/>
      <c r="P10" s="27"/>
      <c r="X10" s="413"/>
      <c r="Y10" s="413"/>
      <c r="Z10" s="413"/>
      <c r="AA10" s="413"/>
      <c r="AB10" s="413"/>
    </row>
    <row r="11" spans="1:28" ht="10.15" customHeight="1" x14ac:dyDescent="0.25">
      <c r="A11" s="4"/>
      <c r="B11" s="169"/>
      <c r="C11" s="170"/>
      <c r="D11" s="170"/>
      <c r="E11" s="170"/>
      <c r="F11" s="170"/>
      <c r="G11" s="170"/>
      <c r="H11" s="170"/>
      <c r="I11" s="170"/>
      <c r="J11" s="170"/>
      <c r="K11" s="171"/>
      <c r="L11" s="170"/>
      <c r="M11" s="33"/>
      <c r="N11" s="33"/>
      <c r="X11" s="413"/>
      <c r="Y11" s="413"/>
      <c r="Z11" s="413"/>
      <c r="AA11" s="413"/>
      <c r="AB11" s="413"/>
    </row>
    <row r="12" spans="1:28" ht="29.25" x14ac:dyDescent="0.25">
      <c r="A12" s="4"/>
      <c r="B12" s="399" t="str">
        <f>IF(AND(F12&gt;-1,F12&lt;2),"Spørgsmål om afgrænsning er ikke besvaret",IF(F12=2,"Projektet er omfattet af standardløsningen",IF(AND(F12&lt;-18,F12&gt;-31),"Projektet er IKKE omfattet af standardløsningen",IF(F12=-9,"Du bedes anvende ark ""Energimærke før september 2021"""))))</f>
        <v>Spørgsmål om afgrænsning er ikke besvaret</v>
      </c>
      <c r="C12" s="399"/>
      <c r="D12" s="399"/>
      <c r="E12" s="399"/>
      <c r="F12" s="32">
        <f>SUM(L8:L10)</f>
        <v>0</v>
      </c>
      <c r="G12" s="4"/>
      <c r="H12" s="4"/>
      <c r="I12" s="4"/>
      <c r="J12" s="4"/>
      <c r="K12" s="4"/>
      <c r="L12" s="4"/>
      <c r="M12" s="33"/>
      <c r="N12" s="33"/>
      <c r="O12" s="391" t="s">
        <v>75</v>
      </c>
      <c r="P12" s="391"/>
      <c r="Q12" s="391"/>
      <c r="R12" s="391"/>
      <c r="X12" s="413"/>
      <c r="Y12" s="413"/>
      <c r="Z12" s="413"/>
      <c r="AA12" s="413"/>
      <c r="AB12" s="413"/>
    </row>
    <row r="13" spans="1:28" ht="10.15" customHeight="1" x14ac:dyDescent="0.25">
      <c r="A13" s="4"/>
      <c r="B13" s="168"/>
      <c r="C13" s="168"/>
      <c r="D13" s="168"/>
      <c r="E13" s="172"/>
      <c r="F13" s="32"/>
      <c r="G13" s="4"/>
      <c r="H13" s="4"/>
      <c r="I13" s="4"/>
      <c r="J13" s="4"/>
      <c r="K13" s="4"/>
      <c r="L13" s="4"/>
      <c r="M13" s="33"/>
      <c r="N13" s="33"/>
      <c r="O13" s="167"/>
      <c r="P13" s="167"/>
      <c r="Q13" s="167"/>
      <c r="R13" s="167"/>
      <c r="X13" s="413"/>
      <c r="Y13" s="413"/>
      <c r="Z13" s="413"/>
      <c r="AA13" s="413"/>
      <c r="AB13" s="413"/>
    </row>
    <row r="14" spans="1:28" ht="20.100000000000001" customHeight="1" x14ac:dyDescent="0.3">
      <c r="A14" s="4"/>
      <c r="B14" s="403" t="s">
        <v>5</v>
      </c>
      <c r="C14" s="403"/>
      <c r="D14" s="403"/>
      <c r="E14" s="403"/>
      <c r="F14" s="161"/>
      <c r="G14" s="4"/>
      <c r="H14" s="223" t="s">
        <v>137</v>
      </c>
      <c r="I14" s="42"/>
      <c r="J14" s="42"/>
      <c r="K14" s="42"/>
      <c r="L14" s="42"/>
      <c r="M14" s="33"/>
      <c r="N14" s="33"/>
      <c r="O14" s="56" t="s">
        <v>77</v>
      </c>
      <c r="P14" s="56" t="s">
        <v>78</v>
      </c>
      <c r="Q14" s="56" t="s">
        <v>73</v>
      </c>
      <c r="R14" s="56" t="s">
        <v>110</v>
      </c>
      <c r="S14" s="56" t="s">
        <v>76</v>
      </c>
      <c r="X14" s="413"/>
      <c r="Y14" s="413"/>
      <c r="Z14" s="413"/>
      <c r="AA14" s="413"/>
      <c r="AB14" s="413"/>
    </row>
    <row r="15" spans="1:28" ht="22.5" customHeight="1" x14ac:dyDescent="0.3">
      <c r="A15" s="4"/>
      <c r="B15" s="43">
        <v>1</v>
      </c>
      <c r="C15" s="51" t="s">
        <v>104</v>
      </c>
      <c r="D15" s="134"/>
      <c r="E15" s="134"/>
      <c r="F15" s="44"/>
      <c r="G15" s="4"/>
      <c r="H15" s="160" t="s">
        <v>206</v>
      </c>
      <c r="I15" s="158"/>
      <c r="J15" s="158"/>
      <c r="K15" s="158"/>
      <c r="L15" s="158"/>
      <c r="M15" s="140"/>
      <c r="N15" s="33"/>
      <c r="O15" s="150">
        <f>IF(R15=0,0,D17/R15)</f>
        <v>0</v>
      </c>
      <c r="P15" s="150">
        <f>IF(R15=0,0,D18/R15)</f>
        <v>0</v>
      </c>
      <c r="Q15" s="150"/>
      <c r="R15" s="189">
        <f>D17+D18</f>
        <v>0</v>
      </c>
      <c r="S15" s="165">
        <f>SUM(D17:D20)</f>
        <v>0</v>
      </c>
      <c r="X15" s="413"/>
      <c r="Y15" s="413"/>
      <c r="Z15" s="413"/>
      <c r="AA15" s="413"/>
      <c r="AB15" s="413"/>
    </row>
    <row r="16" spans="1:28" ht="22.5" customHeight="1" x14ac:dyDescent="0.25">
      <c r="A16" s="4"/>
      <c r="B16" s="43"/>
      <c r="C16" s="46" t="s">
        <v>140</v>
      </c>
      <c r="D16" s="46" t="s">
        <v>100</v>
      </c>
      <c r="E16" s="46" t="str">
        <f>IF(C17=O33,"Omregnet til energienhed [MWh]",IF(C17=O34,"Omregnet til energienhed [m³]",IF(C17=O35,"Omregnet til energienhed [Liter]",IF(C17=O36,"Omregnet til energienhed [ton]",IF(C17=O37,"Omregnet til energienhed [ton]",IF(C17=O38,"Omregnet til energienhed [ton]",IF(C17=O39,"Omregnet til energienhed [kWh]"," ")))))))</f>
        <v xml:space="preserve"> </v>
      </c>
      <c r="F16" s="151"/>
      <c r="G16" s="4"/>
      <c r="H16" s="365" t="s">
        <v>218</v>
      </c>
      <c r="I16" s="365"/>
      <c r="J16" s="365"/>
      <c r="K16" s="365"/>
      <c r="L16" s="365"/>
      <c r="M16" s="365"/>
      <c r="N16" s="33"/>
      <c r="O16" s="165" t="b">
        <f>D17</f>
        <v>0</v>
      </c>
      <c r="P16" s="165">
        <f>D18</f>
        <v>0</v>
      </c>
      <c r="Q16" s="165">
        <f>D20</f>
        <v>0</v>
      </c>
      <c r="X16" s="413"/>
      <c r="Y16" s="413"/>
      <c r="Z16" s="413"/>
      <c r="AA16" s="413"/>
      <c r="AB16" s="413"/>
    </row>
    <row r="17" spans="1:28" ht="22.5" customHeight="1" x14ac:dyDescent="0.25">
      <c r="A17" s="4"/>
      <c r="B17" s="43"/>
      <c r="C17" s="326"/>
      <c r="D17" s="153" t="b">
        <f>IF(C17=O33,E17*Q33,IF(C17=O34,E17*Q34,IF(C17=O35,E17*Q35,IF(C17=O36,E17*Q36,IF(C17=O37,E17*Q37,IF(C17=O38,E17*Q38,IF(C17=O39,E17*Q39)))))))</f>
        <v>0</v>
      </c>
      <c r="E17" s="327"/>
      <c r="F17" s="154"/>
      <c r="G17" s="149"/>
      <c r="H17" s="365"/>
      <c r="I17" s="365"/>
      <c r="J17" s="365"/>
      <c r="K17" s="365"/>
      <c r="L17" s="365"/>
      <c r="M17" s="365"/>
      <c r="N17" s="33"/>
      <c r="O17" s="391" t="s">
        <v>99</v>
      </c>
      <c r="P17" s="391"/>
      <c r="Q17" s="391"/>
      <c r="R17" s="391"/>
      <c r="X17" s="413"/>
      <c r="Y17" s="413"/>
      <c r="Z17" s="413"/>
      <c r="AA17" s="413"/>
      <c r="AB17" s="413"/>
    </row>
    <row r="18" spans="1:28" ht="22.5" customHeight="1" x14ac:dyDescent="0.25">
      <c r="A18" s="4"/>
      <c r="B18" s="71"/>
      <c r="C18" s="164" t="str">
        <f>IF(C17="Elektricitet"," ","Supplerende Elektricitet")</f>
        <v>Supplerende Elektricitet</v>
      </c>
      <c r="D18" s="328"/>
      <c r="E18" s="166"/>
      <c r="F18" s="44"/>
      <c r="G18" s="4"/>
      <c r="H18" s="365"/>
      <c r="I18" s="365"/>
      <c r="J18" s="365"/>
      <c r="K18" s="365"/>
      <c r="L18" s="365"/>
      <c r="M18" s="365"/>
      <c r="N18" s="33"/>
      <c r="O18" s="150" t="e">
        <f>IF(AND(E17=0,D17=0),1,D17/E17)</f>
        <v>#DIV/0!</v>
      </c>
      <c r="X18" s="413"/>
      <c r="Y18" s="413"/>
      <c r="Z18" s="413"/>
      <c r="AA18" s="413"/>
      <c r="AB18" s="413"/>
    </row>
    <row r="19" spans="1:28" ht="22.5" customHeight="1" x14ac:dyDescent="0.25">
      <c r="A19" s="4"/>
      <c r="B19" s="71"/>
      <c r="C19" s="46" t="s">
        <v>101</v>
      </c>
      <c r="D19" s="46" t="s">
        <v>121</v>
      </c>
      <c r="E19" s="46"/>
      <c r="F19" s="44"/>
      <c r="G19" s="4"/>
      <c r="H19" s="365"/>
      <c r="I19" s="365"/>
      <c r="J19" s="365"/>
      <c r="K19" s="365"/>
      <c r="L19" s="365"/>
      <c r="M19" s="365"/>
      <c r="N19" s="33"/>
      <c r="O19" s="391" t="s">
        <v>111</v>
      </c>
      <c r="P19" s="391"/>
      <c r="Q19" s="391"/>
      <c r="R19" s="391"/>
      <c r="X19" s="411"/>
      <c r="Y19" s="411"/>
      <c r="Z19" s="411"/>
      <c r="AA19" s="411"/>
      <c r="AB19" s="411"/>
    </row>
    <row r="20" spans="1:28" ht="22.5" customHeight="1" x14ac:dyDescent="0.25">
      <c r="A20" s="4"/>
      <c r="B20" s="71"/>
      <c r="C20" s="164" t="s">
        <v>73</v>
      </c>
      <c r="D20" s="328"/>
      <c r="E20" s="166"/>
      <c r="F20" s="44"/>
      <c r="G20" s="4"/>
      <c r="H20" s="365"/>
      <c r="I20" s="365"/>
      <c r="J20" s="365"/>
      <c r="K20" s="365"/>
      <c r="L20" s="365"/>
      <c r="M20" s="365"/>
      <c r="N20" s="33"/>
      <c r="O20" s="56">
        <f>IF(D27&gt;0,1,0)</f>
        <v>0</v>
      </c>
      <c r="X20" s="411"/>
      <c r="Y20" s="411"/>
      <c r="Z20" s="411"/>
      <c r="AA20" s="411"/>
      <c r="AB20" s="411"/>
    </row>
    <row r="21" spans="1:28" ht="22.5" customHeight="1" x14ac:dyDescent="0.25">
      <c r="A21" s="4"/>
      <c r="B21" s="71"/>
      <c r="C21" s="140"/>
      <c r="D21" s="140"/>
      <c r="E21" s="140"/>
      <c r="F21" s="44"/>
      <c r="G21" s="4"/>
      <c r="H21" s="365"/>
      <c r="I21" s="365"/>
      <c r="J21" s="365"/>
      <c r="K21" s="365"/>
      <c r="L21" s="365"/>
      <c r="M21" s="365"/>
      <c r="N21" s="33"/>
      <c r="O21" s="56">
        <f>IF(D28&gt;0,1,0)</f>
        <v>0</v>
      </c>
      <c r="Q21" s="152"/>
      <c r="X21" s="411"/>
      <c r="Y21" s="411"/>
      <c r="Z21" s="411"/>
      <c r="AA21" s="411"/>
      <c r="AB21" s="411"/>
    </row>
    <row r="22" spans="1:28" ht="22.5" customHeight="1" x14ac:dyDescent="0.25">
      <c r="A22" s="4"/>
      <c r="B22" s="43">
        <v>2</v>
      </c>
      <c r="C22" s="43" t="s">
        <v>149</v>
      </c>
      <c r="D22" s="134"/>
      <c r="E22" s="134"/>
      <c r="F22" s="44"/>
      <c r="G22" s="4"/>
      <c r="H22" s="160" t="s">
        <v>201</v>
      </c>
      <c r="I22" s="203"/>
      <c r="J22" s="203"/>
      <c r="K22" s="203"/>
      <c r="L22" s="203"/>
      <c r="M22" s="203"/>
      <c r="N22" s="33"/>
      <c r="O22" s="56">
        <f>IF(D29&gt;0,1,0)</f>
        <v>0</v>
      </c>
      <c r="X22" s="411"/>
      <c r="Y22" s="411"/>
      <c r="Z22" s="411"/>
      <c r="AA22" s="411"/>
      <c r="AB22" s="411"/>
    </row>
    <row r="23" spans="1:28" ht="22.5" customHeight="1" x14ac:dyDescent="0.25">
      <c r="A23" s="4"/>
      <c r="B23" s="43"/>
      <c r="C23" s="46" t="str">
        <f>IF(C17=O33,"Varmeforsyning [kr. pr. MWh]",IF(C17=O34,"Varmeforsyning [kr. pr. m³]",IF(C17=O35,"Varmeforsyning [kr. pr. Liter]",IF(C17=O36,"Varmeforsyning [kr. pr. ton]",IF(C17=O37,"Varmeforsyning [kr. pr. ton]",IF(C17=O38,"Varmeforsyning [kr. pr. ton]",IF(C17=O39,"Varmeforsyning [kr. pr. kWh]"," ")))))))</f>
        <v xml:space="preserve"> </v>
      </c>
      <c r="D23" s="46" t="s">
        <v>102</v>
      </c>
      <c r="E23" s="46" t="s">
        <v>103</v>
      </c>
      <c r="F23" s="44"/>
      <c r="G23" s="4"/>
      <c r="H23" s="365" t="s">
        <v>220</v>
      </c>
      <c r="I23" s="365"/>
      <c r="J23" s="365"/>
      <c r="K23" s="365"/>
      <c r="L23" s="365"/>
      <c r="M23" s="365"/>
      <c r="N23" s="33"/>
      <c r="O23" s="56">
        <f>IF(D30&gt;0,1,0)</f>
        <v>0</v>
      </c>
      <c r="X23" s="411"/>
      <c r="Y23" s="411"/>
      <c r="Z23" s="411"/>
      <c r="AA23" s="411"/>
      <c r="AB23" s="411"/>
    </row>
    <row r="24" spans="1:28" ht="22.5" customHeight="1" x14ac:dyDescent="0.25">
      <c r="A24" s="4"/>
      <c r="B24" s="43"/>
      <c r="C24" s="327">
        <v>0</v>
      </c>
      <c r="D24" s="327">
        <v>0</v>
      </c>
      <c r="E24" s="327">
        <v>0</v>
      </c>
      <c r="F24" s="44"/>
      <c r="G24" s="4"/>
      <c r="H24" s="365"/>
      <c r="I24" s="365"/>
      <c r="J24" s="365"/>
      <c r="K24" s="365"/>
      <c r="L24" s="365"/>
      <c r="M24" s="365"/>
      <c r="N24" s="33"/>
      <c r="O24" s="156"/>
      <c r="X24" s="411"/>
      <c r="Y24" s="411"/>
      <c r="Z24" s="411"/>
      <c r="AA24" s="411"/>
      <c r="AB24" s="411"/>
    </row>
    <row r="25" spans="1:28" ht="22.5" customHeight="1" x14ac:dyDescent="0.25">
      <c r="A25" s="4"/>
      <c r="B25" s="43"/>
      <c r="C25" s="51"/>
      <c r="D25" s="134"/>
      <c r="E25" s="134"/>
      <c r="F25" s="44"/>
      <c r="G25" s="4"/>
      <c r="H25" s="324"/>
      <c r="I25" s="324"/>
      <c r="J25" s="324"/>
      <c r="K25" s="324"/>
      <c r="L25" s="324"/>
      <c r="M25" s="324"/>
      <c r="N25" s="33"/>
      <c r="O25" s="163">
        <f>SUM(O20:O24)</f>
        <v>0</v>
      </c>
    </row>
    <row r="26" spans="1:28" ht="22.5" customHeight="1" x14ac:dyDescent="0.25">
      <c r="A26" s="4"/>
      <c r="B26" s="43">
        <v>3</v>
      </c>
      <c r="C26" s="51" t="s">
        <v>139</v>
      </c>
      <c r="D26" s="134" t="s">
        <v>71</v>
      </c>
      <c r="E26" s="134" t="s">
        <v>72</v>
      </c>
      <c r="F26" s="44"/>
      <c r="G26" s="4"/>
      <c r="H26" s="324"/>
      <c r="I26" s="324"/>
      <c r="J26" s="324"/>
      <c r="K26" s="324"/>
      <c r="L26" s="324"/>
      <c r="M26" s="324"/>
      <c r="N26" s="33"/>
      <c r="W26" s="264" t="s">
        <v>150</v>
      </c>
      <c r="X26" s="206"/>
      <c r="Y26" s="263"/>
      <c r="Z26" s="140"/>
      <c r="AA26" s="140"/>
    </row>
    <row r="27" spans="1:28" ht="22.5" customHeight="1" x14ac:dyDescent="0.25">
      <c r="A27" s="4"/>
      <c r="B27" s="46"/>
      <c r="C27" s="71" t="s">
        <v>107</v>
      </c>
      <c r="D27" s="328"/>
      <c r="E27" s="153" t="e">
        <f>IF($C$17="Fjernvarme",((D27/$O$30)*$O$15*$O$18*$P$42)+((D27/$P$30)*$P$15*$P$41),IF($C$17="Elektricitet",((D27/$P$30)*$O$15*$P$41),((D27/$O$30)*$O$15*$O$18)+((D27/$P$30)*$P$15*$P$41)))</f>
        <v>#DIV/0!</v>
      </c>
      <c r="F27" s="46"/>
      <c r="G27" s="4"/>
      <c r="H27" s="324"/>
      <c r="I27" s="324"/>
      <c r="J27" s="324"/>
      <c r="K27" s="324"/>
      <c r="L27" s="324"/>
      <c r="M27" s="324"/>
      <c r="N27" s="33"/>
      <c r="W27" s="207" t="s">
        <v>136</v>
      </c>
      <c r="X27" s="207" t="s">
        <v>135</v>
      </c>
      <c r="Y27" s="206"/>
      <c r="Z27" s="140"/>
      <c r="AA27" s="140"/>
    </row>
    <row r="28" spans="1:28" ht="22.5" customHeight="1" x14ac:dyDescent="0.3">
      <c r="A28" s="49"/>
      <c r="B28" s="46"/>
      <c r="C28" s="135" t="s">
        <v>105</v>
      </c>
      <c r="D28" s="328"/>
      <c r="E28" s="153" t="e">
        <f>IF($C$17="Fjernvarme",((D28/$O$30)*$O$15*$O$18*$P$42)+((D28/$P$30)*$P$15*$P$41),IF($C$17="Elektricitet",((D28/$P$30)*$O$15*$P$41),((D28/$O$30)*$O$15*$O$18)+((D28/$P$30)*$P$15*$P$41)))</f>
        <v>#DIV/0!</v>
      </c>
      <c r="F28" s="47"/>
      <c r="G28" s="4"/>
      <c r="H28" s="160"/>
      <c r="I28" s="158"/>
      <c r="J28" s="204"/>
      <c r="K28" s="204"/>
      <c r="L28" s="158"/>
      <c r="M28" s="140"/>
      <c r="N28" s="33"/>
      <c r="O28" s="391" t="s">
        <v>98</v>
      </c>
      <c r="P28" s="391"/>
      <c r="Q28" s="391"/>
      <c r="R28" s="391"/>
      <c r="W28" s="209" t="s">
        <v>128</v>
      </c>
      <c r="X28" s="208" t="s">
        <v>147</v>
      </c>
      <c r="Y28" s="206"/>
      <c r="Z28" s="140"/>
      <c r="AA28" s="140"/>
    </row>
    <row r="29" spans="1:28" ht="22.5" customHeight="1" x14ac:dyDescent="0.3">
      <c r="A29" s="4"/>
      <c r="B29" s="57"/>
      <c r="C29" s="135" t="s">
        <v>106</v>
      </c>
      <c r="D29" s="328"/>
      <c r="E29" s="153" t="e">
        <f>IF($C$17="Fjernvarme",((D29/$O$30)*$O$15*$O$18*$P$42)+((D29/$P$30)*$P$15*$P$41),IF($C$17="Elektricitet",((D29/$P$30)*$O$15*$P$41),((D29/$O$30)*$O$15*$O$18)+((D29/$P$30)*$P$15*$P$41)))</f>
        <v>#DIV/0!</v>
      </c>
      <c r="F29" s="47"/>
      <c r="G29" s="49"/>
      <c r="H29" s="210"/>
      <c r="I29" s="211"/>
      <c r="J29" s="205"/>
      <c r="K29" s="205"/>
      <c r="L29" s="158"/>
      <c r="M29" s="140"/>
      <c r="N29" s="33"/>
      <c r="O29" s="162">
        <f>C24</f>
        <v>0</v>
      </c>
      <c r="P29" s="162">
        <f>D24</f>
        <v>0</v>
      </c>
      <c r="Q29" s="162">
        <f>E24</f>
        <v>0</v>
      </c>
      <c r="W29" s="209" t="s">
        <v>105</v>
      </c>
      <c r="X29" s="208" t="s">
        <v>147</v>
      </c>
      <c r="Y29" s="206"/>
      <c r="Z29" s="140"/>
      <c r="AA29" s="140"/>
    </row>
    <row r="30" spans="1:28" ht="22.5" customHeight="1" x14ac:dyDescent="0.25">
      <c r="A30" s="4"/>
      <c r="B30" s="46"/>
      <c r="C30" s="135" t="s">
        <v>108</v>
      </c>
      <c r="D30" s="328"/>
      <c r="E30" s="153" t="e">
        <f>IF($C$17="Fjernvarme",((D30/$O$30)*$O$15*$O$18*$P$42)+((D30/$P$30)*$P$15*$P$41),IF($C$17="Elektricitet",((D30/$P$30)*$O$15*$P$41),((D30/$O$30)*$O$15*$O$18)+((D30/$P$30)*$P$15*$P$41)))</f>
        <v>#DIV/0!</v>
      </c>
      <c r="F30" s="57"/>
      <c r="G30" s="49"/>
      <c r="H30" s="212"/>
      <c r="I30" s="414"/>
      <c r="J30" s="414"/>
      <c r="K30" s="414"/>
      <c r="L30" s="414"/>
      <c r="M30" s="414"/>
      <c r="N30" s="33"/>
      <c r="O30" s="56">
        <f>IF(OR(O29=0,C17="Elektricitet"),1,O29)</f>
        <v>1</v>
      </c>
      <c r="P30" s="56">
        <f t="shared" ref="P30:Q30" si="0">IF(P29=0,1,P29)</f>
        <v>1</v>
      </c>
      <c r="Q30" s="56">
        <f t="shared" si="0"/>
        <v>1</v>
      </c>
      <c r="W30" s="209" t="s">
        <v>129</v>
      </c>
      <c r="X30" s="208" t="s">
        <v>148</v>
      </c>
      <c r="Y30" s="206"/>
      <c r="Z30" s="140"/>
      <c r="AA30" s="140"/>
    </row>
    <row r="31" spans="1:28" ht="22.5" customHeight="1" x14ac:dyDescent="0.25">
      <c r="A31" s="4"/>
      <c r="B31" s="71"/>
      <c r="C31" s="71" t="s">
        <v>79</v>
      </c>
      <c r="D31" s="153">
        <f>SUM(D27:D30)</f>
        <v>0</v>
      </c>
      <c r="E31" s="153" t="e">
        <f>SUM(E27:E30)</f>
        <v>#DIV/0!</v>
      </c>
      <c r="F31" s="58"/>
      <c r="G31" s="49"/>
      <c r="H31" s="213"/>
      <c r="I31" s="409"/>
      <c r="J31" s="409"/>
      <c r="K31" s="409"/>
      <c r="L31" s="409"/>
      <c r="M31" s="409"/>
      <c r="N31" s="33"/>
      <c r="W31" s="209" t="s">
        <v>106</v>
      </c>
      <c r="X31" s="208" t="s">
        <v>147</v>
      </c>
      <c r="Y31" s="206"/>
      <c r="Z31" s="140"/>
      <c r="AA31" s="140"/>
    </row>
    <row r="32" spans="1:28" ht="22.5" customHeight="1" x14ac:dyDescent="0.25">
      <c r="A32" s="4"/>
      <c r="B32" s="46"/>
      <c r="C32" s="71"/>
      <c r="D32" s="146"/>
      <c r="E32" s="157"/>
      <c r="F32" s="47"/>
      <c r="G32" s="49"/>
      <c r="H32" s="213"/>
      <c r="I32" s="409"/>
      <c r="J32" s="409"/>
      <c r="K32" s="409"/>
      <c r="L32" s="409"/>
      <c r="M32" s="409"/>
      <c r="N32" s="33"/>
      <c r="O32" s="391" t="s">
        <v>93</v>
      </c>
      <c r="P32" s="391"/>
      <c r="Q32" s="391"/>
      <c r="R32" s="391"/>
      <c r="W32" s="209" t="s">
        <v>126</v>
      </c>
      <c r="X32" s="208" t="s">
        <v>146</v>
      </c>
      <c r="Y32" s="206"/>
      <c r="Z32" s="140"/>
      <c r="AA32" s="140"/>
    </row>
    <row r="33" spans="1:19" ht="22.5" customHeight="1" x14ac:dyDescent="0.25">
      <c r="A33" s="4"/>
      <c r="B33" s="33"/>
      <c r="C33" s="33"/>
      <c r="D33" s="33"/>
      <c r="E33" s="33"/>
      <c r="F33" s="33"/>
      <c r="G33" s="4"/>
      <c r="H33" s="213"/>
      <c r="I33" s="409"/>
      <c r="J33" s="409"/>
      <c r="K33" s="409"/>
      <c r="L33" s="409"/>
      <c r="M33" s="409"/>
      <c r="N33" s="33"/>
      <c r="O33" s="56" t="s">
        <v>81</v>
      </c>
      <c r="P33" s="56" t="s">
        <v>82</v>
      </c>
      <c r="Q33" s="56">
        <v>1000</v>
      </c>
      <c r="R33" s="56" t="s">
        <v>84</v>
      </c>
    </row>
    <row r="34" spans="1:19" ht="22.5" customHeight="1" x14ac:dyDescent="0.25">
      <c r="A34" s="4"/>
      <c r="B34" s="231" t="s">
        <v>74</v>
      </c>
      <c r="C34" s="240"/>
      <c r="D34" s="241"/>
      <c r="E34" s="172"/>
      <c r="F34" s="242"/>
      <c r="G34" s="4"/>
      <c r="H34" s="213"/>
      <c r="I34" s="213"/>
      <c r="J34" s="213"/>
      <c r="K34" s="213"/>
      <c r="L34" s="213"/>
      <c r="M34" s="213"/>
      <c r="N34" s="33"/>
      <c r="O34" s="56" t="s">
        <v>9</v>
      </c>
      <c r="P34" s="56" t="s">
        <v>83</v>
      </c>
      <c r="Q34" s="56">
        <v>11</v>
      </c>
      <c r="R34" s="56" t="s">
        <v>85</v>
      </c>
    </row>
    <row r="35" spans="1:19" ht="20.100000000000001" customHeight="1" x14ac:dyDescent="0.25">
      <c r="A35" s="4"/>
      <c r="B35" s="51"/>
      <c r="C35" s="53"/>
      <c r="D35" s="400" t="s">
        <v>80</v>
      </c>
      <c r="E35" s="400"/>
      <c r="F35" s="52"/>
      <c r="G35" s="4"/>
      <c r="H35" s="213"/>
      <c r="I35" s="409"/>
      <c r="J35" s="409"/>
      <c r="K35" s="409"/>
      <c r="L35" s="409"/>
      <c r="M35" s="409"/>
      <c r="N35" s="33"/>
      <c r="O35" s="56" t="s">
        <v>94</v>
      </c>
      <c r="P35" s="56" t="s">
        <v>86</v>
      </c>
      <c r="Q35" s="56">
        <v>10.1</v>
      </c>
      <c r="R35" s="56" t="s">
        <v>91</v>
      </c>
    </row>
    <row r="36" spans="1:19" ht="22.5" customHeight="1" x14ac:dyDescent="0.25">
      <c r="A36" s="4"/>
      <c r="B36" s="51"/>
      <c r="C36" s="155"/>
      <c r="D36" s="397" t="e">
        <f>IF($E$31/$P$44&gt;1,1,$E$31/$P$44)</f>
        <v>#DIV/0!</v>
      </c>
      <c r="E36" s="398"/>
      <c r="F36" s="147"/>
      <c r="G36" s="4"/>
      <c r="H36" s="140"/>
      <c r="I36" s="140"/>
      <c r="J36" s="140"/>
      <c r="K36" s="140"/>
      <c r="L36" s="140"/>
      <c r="M36" s="140"/>
      <c r="N36" s="33"/>
      <c r="O36" s="56" t="s">
        <v>95</v>
      </c>
      <c r="P36" s="56" t="s">
        <v>89</v>
      </c>
      <c r="Q36" s="56">
        <v>4860</v>
      </c>
      <c r="R36" s="56" t="s">
        <v>92</v>
      </c>
    </row>
    <row r="37" spans="1:19" ht="22.5" customHeight="1" x14ac:dyDescent="0.25">
      <c r="A37" s="4"/>
      <c r="B37" s="51"/>
      <c r="C37" s="155"/>
      <c r="D37" s="395" t="e">
        <f>IF(OR(AND(O25&gt;1,D36&gt;0.2),AND(O25=1,D36&gt;0.1)),"Du opfylder krav",IF(D36=1,"Fejl","Du opfylder ikke krav"))</f>
        <v>#DIV/0!</v>
      </c>
      <c r="E37" s="396"/>
      <c r="F37" s="147"/>
      <c r="G37" s="4"/>
      <c r="H37" s="140"/>
      <c r="I37" s="140"/>
      <c r="J37" s="140"/>
      <c r="K37" s="140"/>
      <c r="L37" s="140"/>
      <c r="M37" s="140"/>
      <c r="N37" s="33"/>
      <c r="O37" s="56" t="s">
        <v>96</v>
      </c>
      <c r="P37" s="56" t="s">
        <v>89</v>
      </c>
      <c r="Q37" s="56">
        <v>2600</v>
      </c>
      <c r="R37" s="56" t="s">
        <v>92</v>
      </c>
    </row>
    <row r="38" spans="1:19" ht="22.5" customHeight="1" x14ac:dyDescent="0.25">
      <c r="A38" s="4"/>
      <c r="B38" s="51"/>
      <c r="C38" s="53"/>
      <c r="D38" s="54"/>
      <c r="E38" s="148"/>
      <c r="F38" s="147"/>
      <c r="G38" s="4"/>
      <c r="H38" s="140"/>
      <c r="I38" s="140"/>
      <c r="J38" s="140"/>
      <c r="K38" s="140"/>
      <c r="L38" s="140"/>
      <c r="M38" s="140"/>
      <c r="N38" s="33"/>
      <c r="O38" s="56" t="s">
        <v>90</v>
      </c>
      <c r="P38" s="56" t="s">
        <v>89</v>
      </c>
      <c r="Q38" s="56">
        <v>4030</v>
      </c>
      <c r="R38" s="56" t="s">
        <v>92</v>
      </c>
    </row>
    <row r="39" spans="1:19" ht="22.5" customHeight="1" x14ac:dyDescent="0.25">
      <c r="A39" s="4"/>
      <c r="B39" s="41"/>
      <c r="C39" s="41"/>
      <c r="D39" s="41"/>
      <c r="E39" s="41"/>
      <c r="F39" s="41"/>
      <c r="G39" s="55"/>
      <c r="H39" s="140"/>
      <c r="I39" s="140"/>
      <c r="J39" s="140"/>
      <c r="K39" s="140"/>
      <c r="L39" s="140"/>
      <c r="M39" s="140"/>
      <c r="N39" s="33"/>
      <c r="O39" s="56" t="s">
        <v>97</v>
      </c>
      <c r="P39" s="56" t="s">
        <v>87</v>
      </c>
      <c r="Q39" s="56">
        <v>1</v>
      </c>
      <c r="R39" s="56" t="s">
        <v>88</v>
      </c>
    </row>
    <row r="40" spans="1:19" ht="22.5" customHeight="1" x14ac:dyDescent="0.25">
      <c r="A40" s="4"/>
      <c r="B40" s="239" t="s">
        <v>6</v>
      </c>
      <c r="C40" s="4"/>
      <c r="D40" s="18"/>
      <c r="E40" s="18"/>
      <c r="F40" s="33"/>
      <c r="G40" s="55"/>
      <c r="H40" s="140"/>
      <c r="I40" s="140"/>
      <c r="J40" s="140"/>
      <c r="K40" s="140"/>
      <c r="L40" s="140"/>
      <c r="M40" s="140"/>
      <c r="N40" s="33"/>
      <c r="O40" s="391" t="s">
        <v>112</v>
      </c>
      <c r="P40" s="391"/>
      <c r="Q40" s="391"/>
      <c r="R40" s="391"/>
    </row>
    <row r="41" spans="1:19" ht="20.100000000000001" customHeight="1" x14ac:dyDescent="0.25">
      <c r="A41" s="4"/>
      <c r="B41" s="238" t="s">
        <v>145</v>
      </c>
      <c r="C41" s="238"/>
      <c r="D41" s="71" t="s">
        <v>142</v>
      </c>
      <c r="E41" s="71" t="s">
        <v>141</v>
      </c>
      <c r="F41" s="43"/>
      <c r="G41" s="55"/>
      <c r="H41" s="140"/>
      <c r="I41" s="140"/>
      <c r="J41" s="140"/>
      <c r="K41" s="140"/>
      <c r="L41" s="140"/>
      <c r="M41" s="140"/>
      <c r="N41" s="33"/>
      <c r="O41" s="56" t="s">
        <v>109</v>
      </c>
      <c r="P41" s="56">
        <v>1.9</v>
      </c>
    </row>
    <row r="42" spans="1:19" ht="20.100000000000001" customHeight="1" x14ac:dyDescent="0.25">
      <c r="A42" s="4"/>
      <c r="B42" s="230" t="s">
        <v>14</v>
      </c>
      <c r="C42" s="230"/>
      <c r="D42" s="28" t="e">
        <f>IF(OR(($Q$53/1000)&gt;(S15/1000),D37="Du opfylder ikke krav",Q53=0,O16&lt;Q53),"-",$O$16/1000)</f>
        <v>#DIV/0!</v>
      </c>
      <c r="E42" s="243" t="e">
        <f>IF(OR(($R$53/1000)&gt;(S15/1000),D37="Du opfylder ikke krav",R53=0,P16&lt;R53),"-",$P$16/1000)</f>
        <v>#DIV/0!</v>
      </c>
      <c r="F42" s="108" t="s">
        <v>7</v>
      </c>
      <c r="G42" s="55"/>
      <c r="H42" s="140"/>
      <c r="I42" s="140"/>
      <c r="J42" s="140"/>
      <c r="K42" s="140"/>
      <c r="L42" s="140"/>
      <c r="M42" s="140"/>
      <c r="N42" s="33"/>
      <c r="O42" s="56" t="s">
        <v>81</v>
      </c>
      <c r="P42" s="56">
        <v>0.85</v>
      </c>
    </row>
    <row r="43" spans="1:19" x14ac:dyDescent="0.25">
      <c r="A43" s="4"/>
      <c r="B43" s="230" t="s">
        <v>12</v>
      </c>
      <c r="C43" s="230"/>
      <c r="D43" s="28" t="e">
        <f>IF(OR(D45="-",D42="-"),"-",D42-D45)</f>
        <v>#DIV/0!</v>
      </c>
      <c r="E43" s="243" t="e">
        <f>IF(OR(E45="-",E42="-"),"-",E42-E45)</f>
        <v>#DIV/0!</v>
      </c>
      <c r="F43" s="108" t="s">
        <v>7</v>
      </c>
      <c r="G43" s="4"/>
      <c r="H43" s="140"/>
      <c r="I43" s="140"/>
      <c r="J43" s="140"/>
      <c r="K43" s="140"/>
      <c r="L43" s="140"/>
      <c r="M43" s="140"/>
      <c r="N43" s="33"/>
      <c r="O43" s="56" t="s">
        <v>113</v>
      </c>
      <c r="P43" s="56">
        <f>IF(C17="Fjernvarme",((D17*P42)+((D18+D20)*P41)),IF(C17="Elektricitet",(D17+D20)*P41,(D17+((D18+D20)*P41))))</f>
        <v>0</v>
      </c>
      <c r="Q43" s="56" t="s">
        <v>87</v>
      </c>
    </row>
    <row r="44" spans="1:19" ht="15.75" thickBot="1" x14ac:dyDescent="0.3">
      <c r="A44" s="4"/>
      <c r="B44" s="235"/>
      <c r="C44" s="235"/>
      <c r="D44" s="108"/>
      <c r="E44" s="244"/>
      <c r="F44" s="108"/>
      <c r="G44" s="4"/>
      <c r="H44" s="140"/>
      <c r="I44" s="140"/>
      <c r="J44" s="140"/>
      <c r="K44" s="140"/>
      <c r="L44" s="140"/>
      <c r="M44" s="140"/>
      <c r="N44" s="33"/>
      <c r="O44" s="56" t="s">
        <v>113</v>
      </c>
      <c r="P44" s="56">
        <f>IF(D17=0,1,P43)</f>
        <v>0</v>
      </c>
      <c r="Q44" s="56" t="s">
        <v>87</v>
      </c>
    </row>
    <row r="45" spans="1:19" ht="15.75" thickBot="1" x14ac:dyDescent="0.3">
      <c r="A45" s="4"/>
      <c r="B45" s="232" t="s">
        <v>8</v>
      </c>
      <c r="C45" s="233"/>
      <c r="D45" s="29" t="e">
        <f>IF(OR(($Q$53/1000)&gt;(S15/1000),D37="Du opfylder ikke krav",Q53=0,O16&lt;Q53),"-",$Q$53/1000)</f>
        <v>#DIV/0!</v>
      </c>
      <c r="E45" s="245" t="e">
        <f>IF(OR(($R$53/1000)&gt;(S15/1000),D37="Du opfylder ikke krav",R53=0,P16&lt;R53),"-",$R$53/1000)</f>
        <v>#DIV/0!</v>
      </c>
      <c r="F45" s="258" t="s">
        <v>7</v>
      </c>
      <c r="G45" s="4"/>
      <c r="H45" s="140"/>
      <c r="I45" s="140"/>
      <c r="J45" s="140"/>
      <c r="K45" s="140"/>
      <c r="L45" s="140"/>
      <c r="M45" s="140"/>
      <c r="N45" s="33"/>
    </row>
    <row r="46" spans="1:19" ht="20.100000000000001" customHeight="1" x14ac:dyDescent="0.25">
      <c r="A46" s="4"/>
      <c r="B46" s="234"/>
      <c r="C46" s="234"/>
      <c r="D46" s="234"/>
      <c r="E46" s="234"/>
      <c r="F46" s="259"/>
      <c r="G46" s="4"/>
      <c r="H46" s="140"/>
      <c r="I46" s="140"/>
      <c r="J46" s="140"/>
      <c r="K46" s="140"/>
      <c r="L46" s="140"/>
      <c r="M46" s="140"/>
      <c r="N46" s="33"/>
      <c r="O46" s="391" t="s">
        <v>123</v>
      </c>
      <c r="P46" s="391"/>
      <c r="Q46" s="391"/>
      <c r="R46" s="391"/>
    </row>
    <row r="47" spans="1:19" ht="22.5" customHeight="1" x14ac:dyDescent="0.25">
      <c r="A47" s="4"/>
      <c r="B47" s="266"/>
      <c r="C47" s="266"/>
      <c r="D47" s="408"/>
      <c r="E47" s="408"/>
      <c r="F47" s="267"/>
      <c r="G47" s="4"/>
      <c r="H47" s="140"/>
      <c r="I47" s="140"/>
      <c r="J47" s="140"/>
      <c r="K47" s="140"/>
      <c r="L47" s="140"/>
      <c r="M47" s="140"/>
      <c r="N47" s="33"/>
      <c r="Q47" s="56" t="s">
        <v>143</v>
      </c>
      <c r="R47" s="56" t="s">
        <v>144</v>
      </c>
      <c r="S47" s="56" t="s">
        <v>124</v>
      </c>
    </row>
    <row r="48" spans="1:19" ht="20.100000000000001" customHeight="1" x14ac:dyDescent="0.25">
      <c r="A48" s="33"/>
      <c r="B48" s="266"/>
      <c r="C48" s="266"/>
      <c r="D48" s="266"/>
      <c r="E48" s="266"/>
      <c r="F48" s="266"/>
      <c r="G48" s="33"/>
      <c r="H48" s="140"/>
      <c r="I48" s="140"/>
      <c r="J48" s="140"/>
      <c r="K48" s="140"/>
      <c r="L48" s="140"/>
      <c r="M48" s="140"/>
      <c r="N48" s="33"/>
      <c r="O48" s="56" t="str">
        <f>C27</f>
        <v>Vinduer, Ovenlys og Døre</v>
      </c>
      <c r="Q48" s="183" t="e">
        <f>IF(C17="Fjernvarme",((D27/$O$30)*$O$15*$O$18),((D27/$O$30)*$O$15*$O$18))</f>
        <v>#DIV/0!</v>
      </c>
      <c r="R48" s="56">
        <f>IF(C17="Fjernvarme",((D27/$P$30)*$P$15),((D27/$P$30)*$P$15))</f>
        <v>0</v>
      </c>
      <c r="S48" s="183"/>
    </row>
    <row r="49" spans="1:19" ht="22.5" customHeight="1" x14ac:dyDescent="0.25">
      <c r="A49" s="33"/>
      <c r="B49" s="266"/>
      <c r="C49" s="266"/>
      <c r="D49" s="266"/>
      <c r="E49" s="266"/>
      <c r="F49" s="266"/>
      <c r="G49" s="33"/>
      <c r="H49" s="140"/>
      <c r="I49" s="140"/>
      <c r="J49" s="140"/>
      <c r="K49" s="140"/>
      <c r="L49" s="140"/>
      <c r="M49" s="140"/>
      <c r="N49" s="33"/>
      <c r="O49" s="56" t="str">
        <f>C28</f>
        <v>Ydervægge</v>
      </c>
      <c r="Q49" s="183" t="e">
        <f>IF(C18="Fjernvarme",((D28/$O$30)*$O$15*$O$18),((D28/$O$30)*$O$15*$O$18))</f>
        <v>#DIV/0!</v>
      </c>
      <c r="R49" s="56">
        <f>IF(C18="Fjernvarme",((D28/$P$30)*$P$15),((D28/$P$30)*$P$15))</f>
        <v>0</v>
      </c>
      <c r="S49" s="183"/>
    </row>
    <row r="50" spans="1:19" ht="22.5" customHeight="1" x14ac:dyDescent="0.25">
      <c r="A50" s="33"/>
      <c r="B50" s="266"/>
      <c r="C50" s="266"/>
      <c r="D50" s="266"/>
      <c r="E50" s="266"/>
      <c r="F50" s="266"/>
      <c r="G50" s="33"/>
      <c r="H50" s="140"/>
      <c r="I50" s="140"/>
      <c r="J50" s="140"/>
      <c r="K50" s="140"/>
      <c r="L50" s="140"/>
      <c r="M50" s="140"/>
      <c r="N50" s="33"/>
      <c r="O50" s="56" t="str">
        <f>C29</f>
        <v>Gulve</v>
      </c>
      <c r="Q50" s="183" t="e">
        <f>IF(C19="Fjernvarme",((D29/$O$30)*$O$15*$O$18),((D29/$O$30)*$O$15*$O$18))</f>
        <v>#DIV/0!</v>
      </c>
      <c r="R50" s="56">
        <f>IF(C19="Fjernvarme",((D29/$P$30)*$P$15),((D29/$P$30)*$P$15))</f>
        <v>0</v>
      </c>
      <c r="S50" s="183"/>
    </row>
    <row r="51" spans="1:19" ht="22.5" customHeight="1" x14ac:dyDescent="0.25">
      <c r="A51" s="33"/>
      <c r="B51" s="266"/>
      <c r="C51" s="266"/>
      <c r="D51" s="266"/>
      <c r="E51" s="266"/>
      <c r="F51" s="266"/>
      <c r="G51" s="33"/>
      <c r="H51" s="140"/>
      <c r="I51" s="140"/>
      <c r="J51" s="140"/>
      <c r="K51" s="140"/>
      <c r="L51" s="140"/>
      <c r="M51" s="140"/>
      <c r="N51" s="33"/>
      <c r="O51" s="56" t="str">
        <f>C30</f>
        <v>Tag og Loft</v>
      </c>
      <c r="Q51" s="183" t="e">
        <f>IF(C20="Fjernvarme",((D30/$O$30)*$O$15*$O$18),((D30/$O$30)*$O$15*$O$18))</f>
        <v>#DIV/0!</v>
      </c>
      <c r="R51" s="184">
        <f>IF(C20="Fjernvarme",((D30/$P$30)*$P$15),((D30/$P$30)*$P$15))</f>
        <v>0</v>
      </c>
      <c r="S51" s="183"/>
    </row>
    <row r="52" spans="1:19" ht="22.5" customHeight="1" x14ac:dyDescent="0.25">
      <c r="A52" s="33"/>
      <c r="B52" s="266"/>
      <c r="C52" s="266"/>
      <c r="D52" s="266"/>
      <c r="E52" s="266"/>
      <c r="F52" s="266"/>
      <c r="G52" s="33"/>
      <c r="H52" s="140"/>
      <c r="I52" s="140"/>
      <c r="J52" s="140"/>
      <c r="K52" s="140"/>
      <c r="L52" s="140"/>
      <c r="M52" s="140"/>
      <c r="N52" s="33"/>
      <c r="O52" s="187"/>
      <c r="P52" s="187"/>
      <c r="Q52" s="188"/>
      <c r="R52" s="184"/>
      <c r="S52" s="188"/>
    </row>
    <row r="53" spans="1:19" ht="22.5" customHeight="1" x14ac:dyDescent="0.25">
      <c r="A53" s="33"/>
      <c r="B53" s="266"/>
      <c r="C53" s="266"/>
      <c r="D53" s="266"/>
      <c r="E53" s="266"/>
      <c r="F53" s="266"/>
      <c r="G53" s="33"/>
      <c r="H53" s="140"/>
      <c r="I53" s="140"/>
      <c r="J53" s="140"/>
      <c r="K53" s="140"/>
      <c r="L53" s="140"/>
      <c r="M53" s="140"/>
      <c r="N53" s="33"/>
      <c r="O53" s="187" t="s">
        <v>125</v>
      </c>
      <c r="P53" s="187"/>
      <c r="Q53" s="188" t="e">
        <f>SUM(Q48:Q52)</f>
        <v>#DIV/0!</v>
      </c>
      <c r="R53" s="184">
        <f>SUM(R48:R51)</f>
        <v>0</v>
      </c>
      <c r="S53" s="188"/>
    </row>
    <row r="54" spans="1:19" ht="22.5" customHeight="1" x14ac:dyDescent="0.25">
      <c r="A54" s="33"/>
      <c r="B54" s="266"/>
      <c r="C54" s="266"/>
      <c r="D54" s="266"/>
      <c r="E54" s="266"/>
      <c r="F54" s="266"/>
      <c r="G54" s="33"/>
      <c r="H54" s="140"/>
      <c r="I54" s="140"/>
      <c r="J54" s="140"/>
      <c r="K54" s="140"/>
      <c r="L54" s="140"/>
      <c r="M54" s="140"/>
      <c r="N54" s="33"/>
      <c r="O54" s="56" t="str">
        <f>C31</f>
        <v>I alt</v>
      </c>
      <c r="Q54" s="183" t="e">
        <f>Q53+R53</f>
        <v>#DIV/0!</v>
      </c>
      <c r="S54" s="183"/>
    </row>
    <row r="55" spans="1:19" ht="22.5" customHeight="1" x14ac:dyDescent="0.25">
      <c r="A55" s="33"/>
      <c r="B55" s="266"/>
      <c r="C55" s="266"/>
      <c r="D55" s="266"/>
      <c r="E55" s="266"/>
      <c r="F55" s="266"/>
      <c r="G55" s="33"/>
      <c r="H55" s="140"/>
      <c r="I55" s="140"/>
      <c r="J55" s="140"/>
      <c r="K55" s="140"/>
      <c r="L55" s="140"/>
      <c r="M55" s="140"/>
      <c r="N55" s="33"/>
    </row>
    <row r="56" spans="1:19" ht="22.5" customHeight="1" x14ac:dyDescent="0.25">
      <c r="A56" s="33"/>
      <c r="B56" s="33"/>
      <c r="C56" s="33"/>
      <c r="D56" s="33"/>
      <c r="E56" s="33"/>
      <c r="F56" s="33"/>
      <c r="G56" s="33"/>
      <c r="H56" s="33"/>
      <c r="I56" s="33"/>
      <c r="J56" s="33"/>
      <c r="K56" s="33"/>
      <c r="L56" s="33"/>
      <c r="M56" s="33"/>
      <c r="N56" s="33"/>
    </row>
    <row r="60" spans="1:19" x14ac:dyDescent="0.25">
      <c r="Q60" s="56" t="s">
        <v>189</v>
      </c>
      <c r="R60" s="56">
        <f>IF(AND(O25=1,J8="Stor"),0,1)</f>
        <v>1</v>
      </c>
    </row>
    <row r="65" spans="15:20" x14ac:dyDescent="0.25">
      <c r="S65" s="150" t="e">
        <f>D42</f>
        <v>#DIV/0!</v>
      </c>
      <c r="T65" s="150" t="e">
        <f>IF(E42="-",0,E42)</f>
        <v>#DIV/0!</v>
      </c>
    </row>
    <row r="66" spans="15:20" x14ac:dyDescent="0.25">
      <c r="S66" s="150" t="e">
        <f>D43</f>
        <v>#DIV/0!</v>
      </c>
      <c r="T66" s="150" t="e">
        <f>IF(E43="-",0,E43)</f>
        <v>#DIV/0!</v>
      </c>
    </row>
    <row r="67" spans="15:20" x14ac:dyDescent="0.25">
      <c r="S67" s="150"/>
      <c r="T67" s="150"/>
    </row>
    <row r="68" spans="15:20" x14ac:dyDescent="0.25">
      <c r="S68" s="150" t="e">
        <f t="shared" ref="S68" si="1">D45</f>
        <v>#DIV/0!</v>
      </c>
      <c r="T68" s="150" t="e">
        <f t="shared" ref="T68" si="2">IF(E45="-",0,E45)</f>
        <v>#DIV/0!</v>
      </c>
    </row>
    <row r="71" spans="15:20" x14ac:dyDescent="0.25">
      <c r="O71" s="306" t="s">
        <v>185</v>
      </c>
    </row>
    <row r="72" spans="15:20" x14ac:dyDescent="0.25">
      <c r="O72" s="306" t="s">
        <v>186</v>
      </c>
    </row>
    <row r="73" spans="15:20" x14ac:dyDescent="0.25">
      <c r="O73" s="306" t="s">
        <v>187</v>
      </c>
    </row>
    <row r="74" spans="15:20" x14ac:dyDescent="0.25">
      <c r="O74" s="56" t="s">
        <v>188</v>
      </c>
    </row>
    <row r="79" spans="15:20" x14ac:dyDescent="0.25">
      <c r="S79" s="150"/>
    </row>
    <row r="80" spans="15:20" x14ac:dyDescent="0.25">
      <c r="S80" s="150"/>
    </row>
    <row r="81" spans="18:19" x14ac:dyDescent="0.25">
      <c r="S81" s="150"/>
    </row>
    <row r="83" spans="18:19" x14ac:dyDescent="0.25">
      <c r="R83" s="175"/>
      <c r="S83" s="150"/>
    </row>
    <row r="84" spans="18:19" x14ac:dyDescent="0.25">
      <c r="R84" s="297"/>
      <c r="S84" s="298"/>
    </row>
    <row r="85" spans="18:19" x14ac:dyDescent="0.25">
      <c r="R85" s="299"/>
      <c r="S85" s="307"/>
    </row>
    <row r="86" spans="18:19" x14ac:dyDescent="0.25">
      <c r="R86" s="300"/>
      <c r="S86" s="308"/>
    </row>
    <row r="87" spans="18:19" x14ac:dyDescent="0.25">
      <c r="R87" s="299"/>
      <c r="S87" s="307"/>
    </row>
    <row r="88" spans="18:19" x14ac:dyDescent="0.25">
      <c r="R88" s="301"/>
      <c r="S88" s="308"/>
    </row>
    <row r="89" spans="18:19" x14ac:dyDescent="0.25">
      <c r="R89" s="302"/>
      <c r="S89" s="307"/>
    </row>
    <row r="90" spans="18:19" x14ac:dyDescent="0.25">
      <c r="R90" s="303"/>
      <c r="S90" s="308"/>
    </row>
    <row r="91" spans="18:19" x14ac:dyDescent="0.25">
      <c r="R91" s="304"/>
      <c r="S91" s="307"/>
    </row>
    <row r="92" spans="18:19" x14ac:dyDescent="0.25">
      <c r="R92" s="301"/>
      <c r="S92" s="308"/>
    </row>
    <row r="93" spans="18:19" x14ac:dyDescent="0.25">
      <c r="R93" s="304"/>
      <c r="S93" s="307"/>
    </row>
    <row r="94" spans="18:19" x14ac:dyDescent="0.25">
      <c r="R94" s="303"/>
      <c r="S94" s="308"/>
    </row>
    <row r="95" spans="18:19" x14ac:dyDescent="0.25">
      <c r="R95" s="304"/>
      <c r="S95" s="307"/>
    </row>
    <row r="96" spans="18:19" x14ac:dyDescent="0.25">
      <c r="R96" s="303"/>
      <c r="S96" s="308"/>
    </row>
    <row r="97" spans="18:19" x14ac:dyDescent="0.25">
      <c r="R97" s="299"/>
      <c r="S97" s="307"/>
    </row>
    <row r="98" spans="18:19" x14ac:dyDescent="0.25">
      <c r="R98" s="301"/>
      <c r="S98" s="308"/>
    </row>
    <row r="99" spans="18:19" x14ac:dyDescent="0.25">
      <c r="R99" s="304"/>
      <c r="S99" s="307"/>
    </row>
    <row r="100" spans="18:19" x14ac:dyDescent="0.25">
      <c r="R100" s="303"/>
      <c r="S100" s="308"/>
    </row>
    <row r="101" spans="18:19" x14ac:dyDescent="0.25">
      <c r="R101" s="305"/>
      <c r="S101" s="309"/>
    </row>
  </sheetData>
  <sheetProtection algorithmName="SHA-512" hashValue="e+rJ9pW5/puSJ2Xm22Tu/XHOIa17DIug/qJjDtmDmG5nkAD/muVRbdiIsZLXmZAILSpaAldNGbmDNSC9c8ylWg==" saltValue="PGaZVbQmRGAyrOm0GSC1vg==" spinCount="100000" sheet="1" selectLockedCells="1"/>
  <mergeCells count="31">
    <mergeCell ref="X19:AB24"/>
    <mergeCell ref="X5:AB7"/>
    <mergeCell ref="X10:AB18"/>
    <mergeCell ref="I30:M30"/>
    <mergeCell ref="H16:M21"/>
    <mergeCell ref="H23:M24"/>
    <mergeCell ref="I32:M32"/>
    <mergeCell ref="B1:C2"/>
    <mergeCell ref="C9:I9"/>
    <mergeCell ref="C10:I10"/>
    <mergeCell ref="B5:L5"/>
    <mergeCell ref="J3:M3"/>
    <mergeCell ref="C8:I8"/>
    <mergeCell ref="D1:H1"/>
    <mergeCell ref="D2:H2"/>
    <mergeCell ref="D47:E47"/>
    <mergeCell ref="O46:R46"/>
    <mergeCell ref="O40:R40"/>
    <mergeCell ref="B12:E12"/>
    <mergeCell ref="B14:E14"/>
    <mergeCell ref="D37:E37"/>
    <mergeCell ref="D35:E35"/>
    <mergeCell ref="O12:R12"/>
    <mergeCell ref="O17:R17"/>
    <mergeCell ref="D36:E36"/>
    <mergeCell ref="O19:R19"/>
    <mergeCell ref="O28:R28"/>
    <mergeCell ref="O32:R32"/>
    <mergeCell ref="I33:M33"/>
    <mergeCell ref="I35:M35"/>
    <mergeCell ref="I31:M31"/>
  </mergeCells>
  <conditionalFormatting sqref="A48:A55 G48:N55 A56:N56">
    <cfRule type="expression" dxfId="50" priority="7">
      <formula>$R$60=1</formula>
    </cfRule>
  </conditionalFormatting>
  <conditionalFormatting sqref="B29">
    <cfRule type="expression" dxfId="49" priority="23">
      <formula>#REF!="Ja"</formula>
    </cfRule>
    <cfRule type="expression" dxfId="48" priority="24">
      <formula>#REF!="Nej"</formula>
    </cfRule>
  </conditionalFormatting>
  <conditionalFormatting sqref="C24">
    <cfRule type="expression" dxfId="47" priority="11">
      <formula>$C$17="Elektricitet"</formula>
    </cfRule>
  </conditionalFormatting>
  <conditionalFormatting sqref="C18:D18">
    <cfRule type="expression" dxfId="46" priority="13">
      <formula>$C$17="Elektricitet"</formula>
    </cfRule>
  </conditionalFormatting>
  <conditionalFormatting sqref="D37">
    <cfRule type="expression" dxfId="45" priority="19">
      <formula>$D$37="Du opfylder ikke krav"</formula>
    </cfRule>
  </conditionalFormatting>
  <conditionalFormatting sqref="F30">
    <cfRule type="expression" dxfId="44" priority="25">
      <formula>#REF!="Ja"</formula>
    </cfRule>
    <cfRule type="expression" dxfId="43" priority="26">
      <formula>#REF!="Nej"</formula>
    </cfRule>
  </conditionalFormatting>
  <conditionalFormatting sqref="H15">
    <cfRule type="iconSet" priority="2">
      <iconSet iconSet="3Symbols2">
        <cfvo type="percent" val="0"/>
        <cfvo type="percent" val="33"/>
        <cfvo type="percent" val="67"/>
      </iconSet>
    </cfRule>
  </conditionalFormatting>
  <conditionalFormatting sqref="H22">
    <cfRule type="iconSet" priority="1">
      <iconSet iconSet="3Symbols2">
        <cfvo type="percent" val="0"/>
        <cfvo type="percent" val="33"/>
        <cfvo type="percent" val="67"/>
      </iconSet>
    </cfRule>
  </conditionalFormatting>
  <conditionalFormatting sqref="H47:M47">
    <cfRule type="expression" dxfId="42" priority="6">
      <formula>$R$60=1</formula>
    </cfRule>
  </conditionalFormatting>
  <conditionalFormatting sqref="W28">
    <cfRule type="iconSet" priority="15">
      <iconSet iconSet="3Symbols2">
        <cfvo type="percent" val="0"/>
        <cfvo type="percent" val="33"/>
        <cfvo type="percent" val="67"/>
      </iconSet>
    </cfRule>
  </conditionalFormatting>
  <dataValidations count="1">
    <dataValidation type="list" allowBlank="1" showInputMessage="1" showErrorMessage="1" sqref="C17" xr:uid="{00000000-0002-0000-0400-000000000000}">
      <formula1>$O$33:$O$39</formula1>
    </dataValidation>
  </dataValidations>
  <hyperlinks>
    <hyperlink ref="B1:C2" location="Forside!A1" display="Forside" xr:uid="{00000000-0004-0000-0400-000000000000}"/>
  </hyperlink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168" id="{A3FAEF21-D3A1-4986-BD65-3B23607047CC}">
            <x14:iconSet iconSet="3Symbols2" custom="1">
              <x14:cfvo type="percent">
                <xm:f>0</xm:f>
              </x14:cfvo>
              <x14:cfvo type="num">
                <xm:f>-1</xm:f>
              </x14:cfvo>
              <x14:cfvo type="num">
                <xm:f>2</xm:f>
              </x14:cfvo>
              <x14:cfIcon iconSet="3Symbols2" iconId="0"/>
              <x14:cfIcon iconSet="3Symbols2" iconId="1"/>
              <x14:cfIcon iconSet="3Symbols2" iconId="2"/>
            </x14:iconSet>
          </x14:cfRule>
          <xm:sqref>F12</xm:sqref>
        </x14:conditionalFormatting>
        <x14:conditionalFormatting xmlns:xm="http://schemas.microsoft.com/office/excel/2006/main">
          <x14:cfRule type="iconSet" priority="22" id="{32C56E8A-C242-42A6-BF34-85EE0F3659DC}">
            <x14:iconSet iconSet="3Symbols2" custom="1">
              <x14:cfvo type="percent">
                <xm:f>0</xm:f>
              </x14:cfvo>
              <x14:cfvo type="num">
                <xm:f>-0.5</xm:f>
              </x14:cfvo>
              <x14:cfvo type="num">
                <xm:f>0.5</xm:f>
              </x14:cfvo>
              <x14:cfIcon iconSet="3Symbols2" iconId="0"/>
              <x14:cfIcon iconSet="3Symbols2" iconId="1"/>
              <x14:cfIcon iconSet="3Symbols2" iconId="2"/>
            </x14:iconSet>
          </x14:cfRule>
          <xm:sqref>F36:F38</xm:sqref>
        </x14:conditionalFormatting>
        <x14:conditionalFormatting xmlns:xm="http://schemas.microsoft.com/office/excel/2006/main">
          <x14:cfRule type="iconSet" priority="194" id="{F2751AFF-FFBE-47C9-BCF7-021FCF8F740F}">
            <x14:iconSet iconSet="3Symbols2" custom="1">
              <x14:cfvo type="percent">
                <xm:f>0</xm:f>
              </x14:cfvo>
              <x14:cfvo type="num">
                <xm:f>-0.5</xm:f>
              </x14:cfvo>
              <x14:cfvo type="num">
                <xm:f>0.5</xm:f>
              </x14:cfvo>
              <x14:cfIcon iconSet="3Symbols2" iconId="0"/>
              <x14:cfIcon iconSet="3Symbols2" iconId="1"/>
              <x14:cfIcon iconSet="3Symbols2" iconId="2"/>
            </x14:iconSet>
          </x14:cfRule>
          <xm:sqref>L9:L10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2000000}">
          <x14:formula1>
            <xm:f>Nøgletal!$B$2:$B$3</xm:f>
          </x14:formula1>
          <xm:sqref>J9:J10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9">
    <tabColor rgb="FFFFFF00"/>
  </sheetPr>
  <dimension ref="A1:AA63"/>
  <sheetViews>
    <sheetView workbookViewId="0"/>
  </sheetViews>
  <sheetFormatPr defaultColWidth="10.42578125" defaultRowHeight="12.75" customHeight="1" x14ac:dyDescent="0.15"/>
  <cols>
    <col min="1" max="1" width="3.5703125" style="27" customWidth="1"/>
    <col min="2" max="2" width="4.42578125" style="102" customWidth="1"/>
    <col min="3" max="3" width="8" style="27" customWidth="1"/>
    <col min="4" max="4" width="12.28515625" style="27" customWidth="1"/>
    <col min="5" max="5" width="10.7109375" style="27" customWidth="1"/>
    <col min="6" max="6" width="15.28515625" style="27" customWidth="1"/>
    <col min="7" max="7" width="19.28515625" style="27" customWidth="1"/>
    <col min="8" max="8" width="7.7109375" style="27" customWidth="1"/>
    <col min="9" max="9" width="17.7109375" style="27" customWidth="1"/>
    <col min="10" max="10" width="21.5703125" style="27" customWidth="1"/>
    <col min="11" max="11" width="2.28515625" style="27" customWidth="1"/>
    <col min="12" max="12" width="0.7109375" style="27" customWidth="1"/>
    <col min="13" max="13" width="3.28515625" style="27" customWidth="1"/>
    <col min="14" max="14" width="35.5703125" style="27" customWidth="1"/>
    <col min="15" max="15" width="20.28515625" style="27" customWidth="1"/>
    <col min="16" max="16" width="16.42578125" style="27" customWidth="1"/>
    <col min="17" max="17" width="11.5703125" style="27" customWidth="1"/>
    <col min="18" max="18" width="3.28515625" style="27" customWidth="1"/>
    <col min="19" max="19" width="3.5703125" style="27" customWidth="1"/>
    <col min="20" max="20" width="10.42578125" style="27"/>
    <col min="21" max="21" width="10.7109375" style="27" bestFit="1" customWidth="1"/>
    <col min="22" max="16384" width="10.42578125" style="27"/>
  </cols>
  <sheetData>
    <row r="1" spans="1:27" ht="12.75" customHeight="1" x14ac:dyDescent="0.25">
      <c r="A1" s="14"/>
      <c r="B1" s="84"/>
      <c r="C1" s="2"/>
      <c r="D1" s="2"/>
      <c r="E1" s="2"/>
      <c r="F1" s="2"/>
      <c r="G1" s="2"/>
      <c r="H1" s="2"/>
      <c r="I1" s="2"/>
      <c r="J1" s="15"/>
      <c r="K1" s="4"/>
      <c r="L1" s="4"/>
      <c r="M1" s="4"/>
      <c r="N1" s="3"/>
      <c r="O1" s="4"/>
      <c r="P1" s="16"/>
      <c r="Q1" s="16"/>
      <c r="R1" s="16"/>
      <c r="S1" s="16"/>
      <c r="T1" s="59"/>
    </row>
    <row r="2" spans="1:27" ht="12.75" customHeight="1" x14ac:dyDescent="0.25">
      <c r="A2" s="4"/>
      <c r="B2" s="333">
        <f>Beskrivelse!C67</f>
        <v>0</v>
      </c>
      <c r="C2" s="333"/>
      <c r="D2" s="333"/>
      <c r="E2" s="333"/>
      <c r="F2" s="333"/>
      <c r="G2" s="333"/>
      <c r="H2" s="333"/>
      <c r="I2" s="333"/>
      <c r="J2" s="333"/>
      <c r="K2" s="333"/>
      <c r="L2" s="333"/>
      <c r="M2" s="333"/>
      <c r="N2" s="333"/>
      <c r="O2" s="333"/>
      <c r="P2" s="66"/>
      <c r="Q2" s="5"/>
      <c r="R2" s="5"/>
      <c r="S2" s="5"/>
      <c r="T2" s="59"/>
    </row>
    <row r="3" spans="1:27" ht="24" customHeight="1" x14ac:dyDescent="0.25">
      <c r="A3" s="18"/>
      <c r="B3" s="333"/>
      <c r="C3" s="333"/>
      <c r="D3" s="333"/>
      <c r="E3" s="333"/>
      <c r="F3" s="333"/>
      <c r="G3" s="333"/>
      <c r="H3" s="333"/>
      <c r="I3" s="333"/>
      <c r="J3" s="333"/>
      <c r="K3" s="333"/>
      <c r="L3" s="333"/>
      <c r="M3" s="333"/>
      <c r="N3" s="333"/>
      <c r="O3" s="333"/>
      <c r="P3" s="66"/>
      <c r="Q3" s="7"/>
      <c r="R3" s="7"/>
      <c r="S3" s="4"/>
      <c r="T3" s="59"/>
    </row>
    <row r="4" spans="1:27" ht="13.35" customHeight="1" x14ac:dyDescent="0.25">
      <c r="A4" s="18"/>
      <c r="B4" s="333"/>
      <c r="C4" s="333"/>
      <c r="D4" s="333"/>
      <c r="E4" s="333"/>
      <c r="F4" s="333"/>
      <c r="G4" s="333"/>
      <c r="H4" s="333"/>
      <c r="I4" s="333"/>
      <c r="J4" s="333"/>
      <c r="K4" s="333"/>
      <c r="L4" s="333"/>
      <c r="M4" s="333"/>
      <c r="N4" s="333"/>
      <c r="O4" s="333"/>
      <c r="P4" s="4"/>
      <c r="Q4" s="4"/>
      <c r="R4" s="4"/>
      <c r="S4" s="4"/>
      <c r="T4" s="59"/>
    </row>
    <row r="5" spans="1:27" ht="12.75" customHeight="1" x14ac:dyDescent="0.25">
      <c r="A5" s="19"/>
      <c r="B5" s="85"/>
      <c r="C5" s="19"/>
      <c r="D5" s="19"/>
      <c r="E5" s="19"/>
      <c r="F5" s="19"/>
      <c r="G5" s="19"/>
      <c r="H5" s="19"/>
      <c r="I5" s="19"/>
      <c r="J5" s="19"/>
      <c r="K5" s="19"/>
      <c r="L5" s="19"/>
      <c r="M5" s="19"/>
      <c r="N5" s="19"/>
      <c r="O5" s="19"/>
      <c r="P5" s="19"/>
      <c r="Q5" s="19"/>
      <c r="R5" s="19"/>
      <c r="S5" s="19"/>
      <c r="T5" s="59"/>
    </row>
    <row r="6" spans="1:27" ht="18" x14ac:dyDescent="0.25">
      <c r="A6" s="4"/>
      <c r="B6" s="435" t="s">
        <v>1</v>
      </c>
      <c r="C6" s="435"/>
      <c r="D6" s="435"/>
      <c r="E6" s="435"/>
      <c r="F6" s="435"/>
      <c r="G6" s="435"/>
      <c r="H6" s="435"/>
      <c r="I6" s="435"/>
      <c r="J6" s="435"/>
      <c r="K6" s="435"/>
      <c r="L6" s="435"/>
      <c r="M6" s="435"/>
      <c r="N6" s="435"/>
      <c r="O6" s="41"/>
      <c r="P6" s="4"/>
      <c r="Q6" s="4"/>
      <c r="R6" s="4"/>
      <c r="S6" s="4"/>
      <c r="T6" s="59"/>
    </row>
    <row r="7" spans="1:27" ht="12.75" customHeight="1" x14ac:dyDescent="0.25">
      <c r="A7" s="4"/>
      <c r="B7" s="435"/>
      <c r="C7" s="435"/>
      <c r="D7" s="435"/>
      <c r="E7" s="435"/>
      <c r="F7" s="435"/>
      <c r="G7" s="435"/>
      <c r="H7" s="435"/>
      <c r="I7" s="435"/>
      <c r="J7" s="435"/>
      <c r="K7" s="435"/>
      <c r="L7" s="435"/>
      <c r="M7" s="435"/>
      <c r="N7" s="435"/>
      <c r="O7" s="37"/>
      <c r="P7" s="37"/>
      <c r="Q7" s="37"/>
      <c r="R7" s="37"/>
      <c r="S7" s="59"/>
      <c r="T7" s="59"/>
    </row>
    <row r="8" spans="1:27" ht="12.75" customHeight="1" x14ac:dyDescent="0.25">
      <c r="A8" s="4"/>
      <c r="B8" s="38" t="s">
        <v>2</v>
      </c>
      <c r="C8" s="436" t="s">
        <v>26</v>
      </c>
      <c r="D8" s="436"/>
      <c r="E8" s="436"/>
      <c r="F8" s="436"/>
      <c r="G8" s="436"/>
      <c r="H8" s="436"/>
      <c r="I8" s="436"/>
      <c r="J8" s="436"/>
      <c r="K8" s="436"/>
      <c r="L8" s="436"/>
      <c r="M8" s="436"/>
      <c r="N8" s="436"/>
      <c r="O8" s="82"/>
      <c r="P8" s="75" t="s">
        <v>33</v>
      </c>
      <c r="Q8" s="39" t="s">
        <v>3</v>
      </c>
      <c r="R8" s="31">
        <f>IF(Q8="",0,IF(Q8=P8,1,-1))</f>
        <v>1</v>
      </c>
      <c r="S8" s="59"/>
      <c r="T8" s="59"/>
    </row>
    <row r="9" spans="1:27" ht="12.75" customHeight="1" x14ac:dyDescent="0.25">
      <c r="A9" s="4"/>
      <c r="B9" s="38" t="s">
        <v>2</v>
      </c>
      <c r="C9" s="105" t="s">
        <v>36</v>
      </c>
      <c r="D9" s="82"/>
      <c r="E9" s="82"/>
      <c r="F9" s="82"/>
      <c r="G9" s="126"/>
      <c r="H9" s="126"/>
      <c r="I9" s="82"/>
      <c r="J9" s="82"/>
      <c r="K9" s="82"/>
      <c r="L9" s="82"/>
      <c r="M9" s="82"/>
      <c r="N9" s="82"/>
      <c r="O9" s="82"/>
      <c r="P9" s="75" t="s">
        <v>33</v>
      </c>
      <c r="Q9" s="39" t="s">
        <v>3</v>
      </c>
      <c r="R9" s="31">
        <f>IF(Q9="",0,IF(Q9=P9,1,-1))</f>
        <v>1</v>
      </c>
      <c r="S9" s="59"/>
      <c r="T9" s="59"/>
    </row>
    <row r="10" spans="1:27" ht="12.75" customHeight="1" x14ac:dyDescent="0.25">
      <c r="A10" s="4"/>
      <c r="B10" s="38" t="s">
        <v>2</v>
      </c>
      <c r="C10" s="82" t="s">
        <v>34</v>
      </c>
      <c r="D10" s="82"/>
      <c r="E10" s="82"/>
      <c r="F10" s="82"/>
      <c r="G10" s="126"/>
      <c r="H10" s="126"/>
      <c r="I10" s="82"/>
      <c r="J10" s="82"/>
      <c r="K10" s="82"/>
      <c r="L10" s="82"/>
      <c r="M10" s="82"/>
      <c r="N10" s="82"/>
      <c r="O10" s="82"/>
      <c r="P10" s="75" t="s">
        <v>33</v>
      </c>
      <c r="Q10" s="39" t="s">
        <v>3</v>
      </c>
      <c r="R10" s="31">
        <f t="shared" ref="R10:R11" si="0">IF(Q10="",0,IF(Q10=P10,1,-1))</f>
        <v>1</v>
      </c>
      <c r="S10" s="59"/>
      <c r="T10" s="59"/>
    </row>
    <row r="11" spans="1:27" ht="12.75" customHeight="1" x14ac:dyDescent="0.25">
      <c r="A11" s="4"/>
      <c r="B11" s="38" t="s">
        <v>2</v>
      </c>
      <c r="C11" s="82" t="s">
        <v>35</v>
      </c>
      <c r="D11" s="82"/>
      <c r="E11" s="82"/>
      <c r="F11" s="82"/>
      <c r="G11" s="126"/>
      <c r="H11" s="126"/>
      <c r="I11" s="82"/>
      <c r="J11" s="82"/>
      <c r="K11" s="82"/>
      <c r="L11" s="82"/>
      <c r="M11" s="82"/>
      <c r="N11" s="82"/>
      <c r="O11" s="82"/>
      <c r="P11" s="75" t="s">
        <v>33</v>
      </c>
      <c r="Q11" s="39" t="s">
        <v>3</v>
      </c>
      <c r="R11" s="31">
        <f t="shared" si="0"/>
        <v>1</v>
      </c>
      <c r="S11" s="59"/>
      <c r="T11" s="59"/>
    </row>
    <row r="12" spans="1:27" ht="9.75" customHeight="1" x14ac:dyDescent="0.25">
      <c r="A12" s="4"/>
      <c r="B12" s="38"/>
      <c r="C12" s="60"/>
      <c r="D12" s="60"/>
      <c r="E12" s="60"/>
      <c r="F12" s="60"/>
      <c r="G12" s="60"/>
      <c r="H12" s="60"/>
      <c r="I12" s="60"/>
      <c r="J12" s="60"/>
      <c r="K12" s="60"/>
      <c r="L12" s="60"/>
      <c r="M12" s="60"/>
      <c r="N12" s="82"/>
      <c r="O12" s="82"/>
      <c r="P12" s="82"/>
      <c r="Q12" s="82"/>
      <c r="R12" s="82"/>
      <c r="S12" s="59"/>
      <c r="T12" s="59"/>
    </row>
    <row r="13" spans="1:27" ht="27" customHeight="1" x14ac:dyDescent="0.25">
      <c r="A13" s="4"/>
      <c r="B13" s="38"/>
      <c r="C13" s="86" t="str">
        <f>IF(J13=0,"Spørgsmål om afgrænsning er ikke besvaret",IF(J13=1,"Projektet er omfattet af standardløsningen","Projektet er IKKE omfattet af standardløsningen"))</f>
        <v>Projektet er omfattet af standardløsningen</v>
      </c>
      <c r="D13" s="60"/>
      <c r="E13" s="60"/>
      <c r="F13" s="60"/>
      <c r="G13" s="60"/>
      <c r="H13" s="60"/>
      <c r="I13" s="60"/>
      <c r="J13" s="74">
        <f>MIN(R8:R11)</f>
        <v>1</v>
      </c>
      <c r="K13" s="60"/>
      <c r="L13" s="60"/>
      <c r="M13" s="60"/>
      <c r="N13" s="82"/>
      <c r="O13" s="82"/>
      <c r="P13" s="82"/>
      <c r="Q13" s="82"/>
      <c r="R13" s="82"/>
      <c r="S13" s="59"/>
      <c r="T13" s="59"/>
    </row>
    <row r="14" spans="1:27" ht="15.75" customHeight="1" x14ac:dyDescent="0.25">
      <c r="A14" s="4"/>
      <c r="B14" s="87"/>
      <c r="C14" s="41"/>
      <c r="D14" s="41"/>
      <c r="E14" s="41"/>
      <c r="F14" s="41"/>
      <c r="G14" s="41"/>
      <c r="H14" s="41"/>
      <c r="I14" s="41"/>
      <c r="J14" s="41"/>
      <c r="K14" s="88"/>
      <c r="L14" s="88"/>
      <c r="M14" s="4"/>
      <c r="N14" s="59"/>
      <c r="O14" s="59"/>
      <c r="P14" s="59"/>
      <c r="Q14" s="59"/>
      <c r="R14" s="59"/>
      <c r="S14" s="59"/>
      <c r="T14" s="59"/>
    </row>
    <row r="15" spans="1:27" s="90" customFormat="1" ht="18" customHeight="1" x14ac:dyDescent="0.25">
      <c r="A15" s="49"/>
      <c r="B15" s="333" t="s">
        <v>5</v>
      </c>
      <c r="C15" s="333"/>
      <c r="D15" s="333"/>
      <c r="E15" s="333"/>
      <c r="F15" s="333"/>
      <c r="G15" s="333"/>
      <c r="H15" s="333"/>
      <c r="I15" s="333"/>
      <c r="J15" s="333"/>
      <c r="K15" s="333"/>
      <c r="L15" s="89"/>
      <c r="M15" s="49"/>
      <c r="N15" s="77" t="s">
        <v>6</v>
      </c>
      <c r="O15" s="59"/>
      <c r="P15" s="59"/>
      <c r="Q15" s="59"/>
      <c r="R15" s="59"/>
      <c r="S15" s="59"/>
      <c r="T15" s="59"/>
      <c r="U15" s="27"/>
      <c r="V15" s="27"/>
      <c r="W15" s="27"/>
      <c r="X15" s="27"/>
      <c r="Y15" s="27"/>
      <c r="Z15" s="27"/>
      <c r="AA15" s="27"/>
    </row>
    <row r="16" spans="1:27" ht="18" x14ac:dyDescent="0.25">
      <c r="A16" s="4"/>
      <c r="B16" s="91"/>
      <c r="C16" s="79"/>
      <c r="D16" s="79"/>
      <c r="E16" s="79"/>
      <c r="F16" s="79"/>
      <c r="G16" s="128"/>
      <c r="H16" s="128"/>
      <c r="I16" s="91"/>
      <c r="J16" s="91"/>
      <c r="K16" s="92"/>
      <c r="L16" s="92"/>
      <c r="M16" s="4"/>
      <c r="N16" s="47" t="s">
        <v>18</v>
      </c>
      <c r="O16" s="38" t="e">
        <f>IF(J27="","",VLOOKUP('Tiltag 4'!J27,#REF!,2,FALSE))</f>
        <v>#REF!</v>
      </c>
      <c r="P16" s="47"/>
      <c r="Q16" s="82"/>
      <c r="R16" s="82"/>
      <c r="S16" s="110"/>
      <c r="T16" s="59"/>
    </row>
    <row r="17" spans="1:23" ht="18" x14ac:dyDescent="0.25">
      <c r="A17" s="4"/>
      <c r="B17" s="38" t="s">
        <v>19</v>
      </c>
      <c r="C17" s="428" t="s">
        <v>27</v>
      </c>
      <c r="D17" s="428"/>
      <c r="E17" s="428"/>
      <c r="F17" s="428"/>
      <c r="G17" s="428"/>
      <c r="H17" s="428"/>
      <c r="I17" s="429"/>
      <c r="J17" s="93" t="s">
        <v>25</v>
      </c>
      <c r="K17" s="92"/>
      <c r="L17" s="92"/>
      <c r="M17" s="4"/>
      <c r="N17" s="47" t="s">
        <v>14</v>
      </c>
      <c r="O17" s="73" t="e">
        <f>IF(J27="","-",IF(J17=#REF!,$I$24/$U$32/1000,IF(J17=#REF!,$G$24/$U$32/1000,"-")))</f>
        <v>#REF!</v>
      </c>
      <c r="P17" s="81" t="s">
        <v>7</v>
      </c>
      <c r="Q17" s="82"/>
      <c r="R17" s="82"/>
      <c r="S17" s="110"/>
      <c r="T17" s="59"/>
    </row>
    <row r="18" spans="1:23" ht="22.5" customHeight="1" x14ac:dyDescent="0.25">
      <c r="A18" s="4"/>
      <c r="B18" s="38"/>
      <c r="C18" s="79"/>
      <c r="D18" s="79"/>
      <c r="E18" s="79"/>
      <c r="F18" s="79"/>
      <c r="G18" s="125"/>
      <c r="H18" s="125"/>
      <c r="I18" s="61"/>
      <c r="J18" s="61"/>
      <c r="K18" s="61"/>
      <c r="L18" s="61"/>
      <c r="M18" s="4"/>
      <c r="N18" s="67"/>
      <c r="O18" s="62"/>
      <c r="P18" s="79"/>
      <c r="Q18" s="82"/>
      <c r="R18" s="82"/>
      <c r="S18" s="110"/>
      <c r="T18" s="59"/>
    </row>
    <row r="19" spans="1:23" ht="18" x14ac:dyDescent="0.25">
      <c r="A19" s="4"/>
      <c r="B19" s="38" t="s">
        <v>28</v>
      </c>
      <c r="C19" s="428" t="s">
        <v>44</v>
      </c>
      <c r="D19" s="428"/>
      <c r="E19" s="428"/>
      <c r="F19" s="428"/>
      <c r="G19" s="428"/>
      <c r="H19" s="428"/>
      <c r="I19" s="428"/>
      <c r="J19" s="61"/>
      <c r="K19" s="92"/>
      <c r="L19" s="92"/>
      <c r="M19" s="4"/>
      <c r="N19" s="68" t="s">
        <v>13</v>
      </c>
      <c r="O19" s="63" t="str">
        <f>IFERROR(VLOOKUP(J35,#REF!,3,FALSE),"")</f>
        <v/>
      </c>
      <c r="P19" s="81"/>
      <c r="Q19" s="82"/>
      <c r="R19" s="82"/>
      <c r="S19" s="110"/>
      <c r="T19" s="59"/>
    </row>
    <row r="20" spans="1:23" ht="18" customHeight="1" x14ac:dyDescent="0.25">
      <c r="A20" s="4"/>
      <c r="B20" s="91"/>
      <c r="C20" s="433" t="e">
        <f>IF(J17="","",IF(J17=#REF!,"Årligt antal","Antal"))</f>
        <v>#REF!</v>
      </c>
      <c r="D20" s="433"/>
      <c r="E20" s="434" t="e">
        <f>IF(J17="","",IF(J17=#REF!,"Varmebehov[kWh]","Årlige antal"))</f>
        <v>#REF!</v>
      </c>
      <c r="F20" s="434"/>
      <c r="G20" s="431"/>
      <c r="H20" s="431"/>
      <c r="I20" s="83" t="e">
        <f>IF(J17="","",IF(J17=#REF!,"Varmebehov[kWh]",""))</f>
        <v>#REF!</v>
      </c>
      <c r="J20" s="40"/>
      <c r="K20" s="92"/>
      <c r="L20" s="92"/>
      <c r="M20" s="4"/>
      <c r="N20" s="47" t="s">
        <v>12</v>
      </c>
      <c r="O20" s="73" t="e">
        <f>O17*U32/I40</f>
        <v>#REF!</v>
      </c>
      <c r="P20" s="81" t="s">
        <v>7</v>
      </c>
      <c r="Q20" s="82"/>
      <c r="R20" s="82"/>
      <c r="S20" s="110"/>
      <c r="T20" s="59"/>
    </row>
    <row r="21" spans="1:23" ht="18" x14ac:dyDescent="0.25">
      <c r="A21" s="4"/>
      <c r="B21" s="38"/>
      <c r="C21" s="432">
        <v>1000000</v>
      </c>
      <c r="D21" s="432"/>
      <c r="E21" s="438" t="e">
        <f>IF($J$17=#REF!,IF(M22="","",IF(AND(M22=#REF!,M21="Nej"),C21*#REF!,IF(AND(M22=#REF!,M21="Ja"),C21*#REF!,IF(AND(M22=#REF!,M21="Nej"),C21*#REF!,IF(AND(M22=#REF!,M21="Ja"),C21*#REF!,IF(AND(M22=#REF!,M21="Nej"),C21*#REF!,IF(AND(M22=#REF!,M21="Ja"),C21*#REF!,""))))))),IF($J$17=#REF!,IF(M22="","",IF(M22=#REF!,C21*#REF!,IF(M22=#REF!,C21*#REF!,"")))))</f>
        <v>#REF!</v>
      </c>
      <c r="F21" s="438"/>
      <c r="G21" s="431"/>
      <c r="H21" s="431"/>
      <c r="I21" s="72" t="e">
        <f>IF($J$17=#REF!,IF(AND(M22=#REF!,M21="Nej"),E21*#REF!,IF(AND(M22=#REF!,M21="Ja"),E21*#REF!,IF(AND(M22=#REF!,M21="Nej"),E21*#REF!,IF(AND(M22=#REF!,M21="Ja"),E21*#REF!,"")))))</f>
        <v>#REF!</v>
      </c>
      <c r="J21" s="40"/>
      <c r="K21" s="92"/>
      <c r="L21" s="92"/>
      <c r="M21" s="122" t="s">
        <v>3</v>
      </c>
      <c r="N21" s="47"/>
      <c r="O21" s="73"/>
      <c r="P21" s="106"/>
      <c r="Q21" s="107"/>
      <c r="R21" s="107"/>
      <c r="S21" s="110"/>
      <c r="T21" s="59"/>
    </row>
    <row r="22" spans="1:23" ht="18.75" thickBot="1" x14ac:dyDescent="0.3">
      <c r="A22" s="4"/>
      <c r="B22" s="38"/>
      <c r="C22" s="72" t="s">
        <v>32</v>
      </c>
      <c r="D22" s="430" t="s">
        <v>41</v>
      </c>
      <c r="E22" s="430"/>
      <c r="F22" s="113"/>
      <c r="G22" s="431"/>
      <c r="H22" s="431"/>
      <c r="I22" s="72" t="e">
        <f>IF($J$17=#REF!,IF(AND(C22=#REF!,F22="Nej"),G22*#REF!,IF(AND(C22=#REF!,F22="Ja"),G22*#REF!,IF(AND(C22=#REF!,F22="Nej"),G22*#REF!,IF(AND(C22=#REF!,F22="Ja"),G22*#REF!,"")))))</f>
        <v>#REF!</v>
      </c>
      <c r="J22" s="40"/>
      <c r="K22" s="92"/>
      <c r="L22" s="92"/>
      <c r="M22" s="132" t="s">
        <v>32</v>
      </c>
      <c r="N22" s="45" t="s">
        <v>37</v>
      </c>
      <c r="O22" s="109" t="s">
        <v>38</v>
      </c>
      <c r="P22" s="50"/>
      <c r="Q22" s="50"/>
      <c r="R22" s="48"/>
      <c r="S22" s="110"/>
      <c r="T22" s="59"/>
    </row>
    <row r="23" spans="1:23" ht="18.75" thickBot="1" x14ac:dyDescent="0.3">
      <c r="A23" s="4"/>
      <c r="B23" s="38"/>
      <c r="C23" s="72" t="s">
        <v>32</v>
      </c>
      <c r="D23" s="430"/>
      <c r="E23" s="430"/>
      <c r="F23" s="113"/>
      <c r="G23" s="431"/>
      <c r="H23" s="431"/>
      <c r="I23" s="72" t="e">
        <f>IF($J$17=#REF!,IF(AND(C23=#REF!,F23="Nej"),G23*#REF!,IF(AND(C23=#REF!,F23="Ja"),G23*#REF!,IF(AND(C23=#REF!,F23="Nej"),G23*#REF!,IF(AND(C23=#REF!,F23="Ja"),G23*#REF!,"")))))</f>
        <v>#REF!</v>
      </c>
      <c r="J23" s="40"/>
      <c r="K23" s="92"/>
      <c r="L23" s="92"/>
      <c r="M23" s="4"/>
      <c r="N23" s="69" t="s">
        <v>20</v>
      </c>
      <c r="O23" s="70" t="str">
        <f>IFERROR(IF(AND(O17="-",O20="-"),"-",O17-O20),"-")</f>
        <v>-</v>
      </c>
      <c r="P23" s="437" t="s">
        <v>7</v>
      </c>
      <c r="Q23" s="437"/>
      <c r="R23" s="437"/>
      <c r="S23" s="111"/>
      <c r="T23" s="59"/>
    </row>
    <row r="24" spans="1:23" ht="18" customHeight="1" x14ac:dyDescent="0.25">
      <c r="A24" s="4"/>
      <c r="B24" s="38"/>
      <c r="C24" s="64"/>
      <c r="D24" s="83"/>
      <c r="E24" s="83"/>
      <c r="F24" s="83"/>
      <c r="G24" s="72" t="e">
        <f>IF(J17=#REF!,SUM(G21:H23),"")</f>
        <v>#REF!</v>
      </c>
      <c r="H24" s="100"/>
      <c r="I24" s="121" t="e">
        <f>IF(J17=#REF!,SUM(I21:I23),"")</f>
        <v>#REF!</v>
      </c>
      <c r="J24" s="120"/>
      <c r="K24" s="92"/>
      <c r="L24" s="92"/>
      <c r="M24" s="4"/>
      <c r="N24" s="59"/>
      <c r="O24" s="59"/>
      <c r="P24" s="59"/>
      <c r="Q24" s="59"/>
      <c r="R24" s="59"/>
      <c r="S24" s="59"/>
      <c r="T24" s="59"/>
    </row>
    <row r="25" spans="1:23" ht="18" customHeight="1" x14ac:dyDescent="0.25">
      <c r="A25" s="4"/>
      <c r="B25" s="38"/>
      <c r="C25" s="64"/>
      <c r="D25" s="64"/>
      <c r="E25" s="78"/>
      <c r="F25" s="78"/>
      <c r="G25" s="124"/>
      <c r="H25" s="124"/>
      <c r="I25" s="78"/>
      <c r="J25" s="78"/>
      <c r="K25" s="78"/>
      <c r="L25" s="78"/>
      <c r="M25" s="4"/>
      <c r="N25" s="65" t="s">
        <v>29</v>
      </c>
      <c r="O25" s="59"/>
      <c r="P25" s="59"/>
      <c r="Q25" s="59"/>
      <c r="R25" s="59"/>
      <c r="S25" s="59"/>
      <c r="T25" s="59"/>
    </row>
    <row r="26" spans="1:23" ht="24" customHeight="1" x14ac:dyDescent="0.25">
      <c r="A26" s="4"/>
      <c r="B26" s="38"/>
      <c r="C26" s="64"/>
      <c r="D26" s="64"/>
      <c r="E26" s="64"/>
      <c r="F26" s="64"/>
      <c r="G26" s="128"/>
      <c r="H26" s="128"/>
      <c r="I26" s="91"/>
      <c r="J26" s="91"/>
      <c r="K26" s="92"/>
      <c r="L26" s="92"/>
      <c r="M26" s="4"/>
      <c r="O26" s="59"/>
      <c r="P26" s="59"/>
      <c r="Q26" s="59"/>
      <c r="R26" s="59"/>
      <c r="S26" s="59"/>
      <c r="T26" s="59"/>
    </row>
    <row r="27" spans="1:23" ht="18" customHeight="1" x14ac:dyDescent="0.25">
      <c r="A27" s="4"/>
      <c r="B27" s="94" t="s">
        <v>30</v>
      </c>
      <c r="C27" s="426" t="s">
        <v>21</v>
      </c>
      <c r="D27" s="426"/>
      <c r="E27" s="426"/>
      <c r="F27" s="95"/>
      <c r="G27" s="96"/>
      <c r="H27" s="125"/>
      <c r="I27" s="80"/>
      <c r="J27" s="97" t="s">
        <v>9</v>
      </c>
      <c r="K27" s="40"/>
      <c r="L27" s="40"/>
      <c r="M27" s="4"/>
      <c r="N27" s="92"/>
      <c r="O27" s="92"/>
      <c r="P27" s="92"/>
      <c r="Q27" s="92"/>
      <c r="R27" s="92"/>
      <c r="S27" s="59"/>
      <c r="T27" s="59"/>
    </row>
    <row r="28" spans="1:23" ht="22.5" customHeight="1" x14ac:dyDescent="0.25">
      <c r="A28" s="4"/>
      <c r="B28" s="94"/>
      <c r="C28" s="94"/>
      <c r="D28" s="94"/>
      <c r="E28" s="94"/>
      <c r="F28" s="95"/>
      <c r="G28" s="96"/>
      <c r="H28" s="125"/>
      <c r="I28" s="79"/>
      <c r="J28" s="79"/>
      <c r="K28" s="79"/>
      <c r="L28" s="40"/>
      <c r="M28" s="4"/>
      <c r="N28" s="92"/>
      <c r="O28" s="92"/>
      <c r="P28" s="92"/>
      <c r="Q28" s="92"/>
      <c r="R28" s="92"/>
      <c r="S28" s="59"/>
      <c r="T28" s="59"/>
    </row>
    <row r="29" spans="1:23" ht="18" x14ac:dyDescent="0.25">
      <c r="A29" s="4"/>
      <c r="B29" s="94"/>
      <c r="C29" s="96"/>
      <c r="D29" s="96"/>
      <c r="E29" s="96"/>
      <c r="F29" s="96"/>
      <c r="G29" s="96"/>
      <c r="H29" s="96"/>
      <c r="I29" s="96"/>
      <c r="J29" s="96"/>
      <c r="K29" s="40"/>
      <c r="L29" s="40"/>
      <c r="M29" s="4"/>
      <c r="N29" s="96"/>
      <c r="O29" s="96"/>
      <c r="P29" s="96"/>
      <c r="Q29" s="96"/>
      <c r="R29" s="96"/>
      <c r="S29" s="59"/>
      <c r="T29" s="59"/>
    </row>
    <row r="30" spans="1:23" ht="24" customHeight="1" x14ac:dyDescent="0.25">
      <c r="A30" s="4"/>
      <c r="B30" s="127" t="s">
        <v>31</v>
      </c>
      <c r="C30" s="427" t="s">
        <v>42</v>
      </c>
      <c r="D30" s="427"/>
      <c r="E30" s="427"/>
      <c r="F30" s="427"/>
      <c r="G30" s="427"/>
      <c r="H30" s="427"/>
      <c r="I30" s="427"/>
      <c r="J30" s="427"/>
      <c r="K30" s="79"/>
      <c r="L30" s="79"/>
      <c r="M30" s="4"/>
      <c r="N30" s="92"/>
      <c r="O30" s="92"/>
      <c r="P30" s="92"/>
      <c r="Q30" s="92"/>
      <c r="R30" s="92"/>
      <c r="S30" s="59"/>
      <c r="T30" s="59"/>
    </row>
    <row r="31" spans="1:23" ht="21.75" customHeight="1" x14ac:dyDescent="0.25">
      <c r="A31" s="4"/>
      <c r="B31" s="127"/>
      <c r="C31" s="40"/>
      <c r="D31" s="40"/>
      <c r="E31" s="423"/>
      <c r="F31" s="423"/>
      <c r="G31" s="423"/>
      <c r="H31" s="127"/>
      <c r="I31" s="127"/>
      <c r="J31" s="127"/>
      <c r="K31" s="79"/>
      <c r="L31" s="79"/>
      <c r="M31" s="4"/>
      <c r="N31" s="96"/>
      <c r="O31" s="96"/>
      <c r="P31" s="96"/>
      <c r="Q31" s="96"/>
      <c r="R31" s="96"/>
      <c r="S31" s="59"/>
      <c r="T31" s="59"/>
      <c r="U31" s="418" t="s">
        <v>23</v>
      </c>
      <c r="V31" s="418"/>
      <c r="W31" s="418"/>
    </row>
    <row r="32" spans="1:23" ht="18" x14ac:dyDescent="0.25">
      <c r="A32" s="4"/>
      <c r="B32" s="127"/>
      <c r="C32" s="40"/>
      <c r="D32" s="40"/>
      <c r="E32" s="127"/>
      <c r="F32" s="130"/>
      <c r="G32" s="130"/>
      <c r="H32" s="127"/>
      <c r="I32" s="127"/>
      <c r="J32" s="423"/>
      <c r="K32" s="423"/>
      <c r="L32" s="79"/>
      <c r="M32" s="59"/>
      <c r="N32" s="92"/>
      <c r="O32" s="92"/>
      <c r="P32" s="92"/>
      <c r="Q32" s="92"/>
      <c r="R32" s="92"/>
      <c r="S32" s="59"/>
      <c r="T32" s="59"/>
      <c r="U32" s="417" t="e">
        <f>IF(OR(J33=""),"",#REF!)</f>
        <v>#REF!</v>
      </c>
      <c r="V32" s="417"/>
      <c r="W32" s="417"/>
    </row>
    <row r="33" spans="1:20" ht="18" x14ac:dyDescent="0.25">
      <c r="A33" s="4"/>
      <c r="B33" s="94" t="s">
        <v>43</v>
      </c>
      <c r="C33" s="424" t="s">
        <v>46</v>
      </c>
      <c r="D33" s="424"/>
      <c r="E33" s="424"/>
      <c r="F33" s="424"/>
      <c r="G33" s="424"/>
      <c r="H33" s="424"/>
      <c r="I33" s="425"/>
      <c r="J33" s="129">
        <v>1000</v>
      </c>
      <c r="K33" s="125"/>
      <c r="L33" s="94"/>
      <c r="M33" s="59"/>
      <c r="N33" s="92"/>
      <c r="O33" s="92"/>
      <c r="P33" s="92"/>
      <c r="Q33" s="92"/>
      <c r="R33" s="92"/>
      <c r="S33" s="59"/>
      <c r="T33" s="59"/>
    </row>
    <row r="34" spans="1:20" ht="18" x14ac:dyDescent="0.25">
      <c r="A34" s="59"/>
      <c r="B34" s="94"/>
      <c r="C34" s="96"/>
      <c r="D34" s="96"/>
      <c r="E34" s="96"/>
      <c r="F34" s="96"/>
      <c r="G34" s="96"/>
      <c r="H34" s="96"/>
      <c r="I34" s="96"/>
      <c r="J34" s="96"/>
      <c r="K34" s="79"/>
      <c r="L34" s="79"/>
      <c r="M34" s="59"/>
      <c r="N34" s="96"/>
      <c r="O34" s="96"/>
      <c r="P34" s="96"/>
      <c r="Q34" s="96"/>
      <c r="R34" s="96"/>
      <c r="S34" s="59"/>
      <c r="T34" s="59"/>
    </row>
    <row r="35" spans="1:20" ht="18" x14ac:dyDescent="0.25">
      <c r="A35" s="59"/>
      <c r="B35" s="94" t="s">
        <v>22</v>
      </c>
      <c r="C35" s="419" t="s">
        <v>24</v>
      </c>
      <c r="D35" s="419"/>
      <c r="E35" s="419"/>
      <c r="F35" s="419"/>
      <c r="G35" s="419"/>
      <c r="H35" s="419"/>
      <c r="I35" s="420"/>
      <c r="J35" s="103" t="s">
        <v>17</v>
      </c>
      <c r="K35" s="79"/>
      <c r="L35" s="79"/>
      <c r="M35" s="59"/>
      <c r="N35" s="92"/>
      <c r="O35" s="92"/>
      <c r="P35" s="92"/>
      <c r="Q35" s="92"/>
      <c r="R35" s="92"/>
      <c r="S35" s="59"/>
      <c r="T35" s="59"/>
    </row>
    <row r="36" spans="1:20" ht="18" x14ac:dyDescent="0.25">
      <c r="A36" s="59"/>
      <c r="B36" s="94"/>
      <c r="C36" s="116"/>
      <c r="D36" s="116"/>
      <c r="E36" s="116"/>
      <c r="F36" s="116"/>
      <c r="G36" s="116"/>
      <c r="H36" s="116"/>
      <c r="I36" s="114"/>
      <c r="J36" s="114"/>
      <c r="K36" s="98"/>
      <c r="L36" s="79"/>
      <c r="M36" s="59"/>
      <c r="N36" s="92"/>
      <c r="O36" s="92"/>
      <c r="P36" s="92"/>
      <c r="Q36" s="92"/>
      <c r="R36" s="92"/>
      <c r="S36" s="59"/>
      <c r="T36" s="59"/>
    </row>
    <row r="37" spans="1:20" ht="18" customHeight="1" x14ac:dyDescent="0.25">
      <c r="A37" s="59"/>
      <c r="B37" s="94"/>
      <c r="C37" s="421"/>
      <c r="D37" s="421"/>
      <c r="E37" s="421"/>
      <c r="F37" s="421"/>
      <c r="G37" s="421"/>
      <c r="H37" s="422"/>
      <c r="I37" s="104"/>
      <c r="J37" s="117" t="e">
        <f>IF(#REF!&gt;2,"",IF(J35="Fjernvarme",1,IF(I37="","",IF(J35='[1]Grise - regneark'!C28,"100%",I37))))</f>
        <v>#REF!</v>
      </c>
      <c r="K37" s="79"/>
      <c r="L37" s="79"/>
      <c r="M37" s="59"/>
      <c r="N37" s="92"/>
      <c r="O37" s="92"/>
      <c r="P37" s="92"/>
      <c r="Q37" s="92"/>
      <c r="R37" s="92"/>
      <c r="S37" s="59"/>
      <c r="T37" s="59"/>
    </row>
    <row r="38" spans="1:20" s="101" customFormat="1" ht="4.5" customHeight="1" x14ac:dyDescent="0.25">
      <c r="A38" s="99"/>
      <c r="B38" s="100"/>
      <c r="C38" s="114"/>
      <c r="D38" s="114"/>
      <c r="E38" s="114"/>
      <c r="F38" s="114"/>
      <c r="G38" s="114"/>
      <c r="H38" s="114"/>
      <c r="I38" s="114"/>
      <c r="J38" s="114"/>
      <c r="K38" s="61"/>
      <c r="L38" s="61"/>
      <c r="M38" s="99"/>
      <c r="N38" s="96"/>
      <c r="O38" s="96"/>
      <c r="P38" s="96"/>
      <c r="Q38" s="96"/>
      <c r="R38" s="96"/>
      <c r="S38" s="59"/>
      <c r="T38" s="59"/>
    </row>
    <row r="39" spans="1:20" ht="17.649999999999999" customHeight="1" x14ac:dyDescent="0.25">
      <c r="A39" s="59"/>
      <c r="B39" s="94" t="s">
        <v>45</v>
      </c>
      <c r="C39" s="131" t="e">
        <f>IF(#REF!&gt;2,"Størrelse/varmeydelse på nye varmekilde [kW]","")</f>
        <v>#REF!</v>
      </c>
      <c r="D39" s="131"/>
      <c r="E39" s="133"/>
      <c r="F39" s="133"/>
      <c r="G39" s="133"/>
      <c r="H39" s="133"/>
      <c r="I39" s="40"/>
      <c r="J39" s="123">
        <v>40</v>
      </c>
      <c r="K39" s="79"/>
      <c r="L39" s="79"/>
      <c r="M39" s="59"/>
      <c r="N39" s="92"/>
      <c r="O39" s="92"/>
      <c r="P39" s="92"/>
      <c r="Q39" s="92"/>
      <c r="R39" s="92"/>
      <c r="S39" s="59"/>
      <c r="T39" s="59"/>
    </row>
    <row r="40" spans="1:20" ht="18" x14ac:dyDescent="0.25">
      <c r="A40" s="59"/>
      <c r="B40" s="94"/>
      <c r="C40" s="118"/>
      <c r="D40" s="118"/>
      <c r="E40" s="415"/>
      <c r="F40" s="415"/>
      <c r="G40" s="415"/>
      <c r="H40" s="415"/>
      <c r="I40" s="416" t="e">
        <f>IF(OR(J35="",J33="",),"",VLOOKUP(J35,#REF!,2,FALSE))</f>
        <v>#REF!</v>
      </c>
      <c r="J40" s="416"/>
      <c r="K40" s="79"/>
      <c r="L40" s="79"/>
      <c r="M40" s="59"/>
      <c r="N40" s="92"/>
      <c r="O40" s="92"/>
      <c r="P40" s="92"/>
      <c r="Q40" s="92"/>
      <c r="R40" s="92"/>
      <c r="S40" s="59"/>
      <c r="T40" s="59"/>
    </row>
    <row r="41" spans="1:20" ht="18" x14ac:dyDescent="0.25">
      <c r="A41" s="59"/>
      <c r="B41" s="100"/>
      <c r="C41" s="118"/>
      <c r="D41" s="118"/>
      <c r="E41" s="119"/>
      <c r="F41" s="119"/>
      <c r="G41" s="119"/>
      <c r="H41" s="119"/>
      <c r="I41" s="115"/>
      <c r="J41" s="115"/>
      <c r="K41" s="61"/>
      <c r="L41" s="61"/>
      <c r="M41" s="59"/>
      <c r="N41" s="92"/>
      <c r="O41" s="92"/>
      <c r="P41" s="92"/>
      <c r="Q41" s="92"/>
      <c r="R41" s="92"/>
      <c r="S41" s="59"/>
      <c r="T41" s="59"/>
    </row>
    <row r="42" spans="1:20" ht="12.75" customHeight="1" x14ac:dyDescent="0.25">
      <c r="A42" s="59"/>
      <c r="B42" s="61"/>
      <c r="C42" s="112"/>
      <c r="D42" s="112"/>
      <c r="E42" s="112"/>
      <c r="F42" s="112"/>
      <c r="G42" s="112"/>
      <c r="H42" s="112"/>
      <c r="I42" s="112"/>
      <c r="J42" s="112"/>
      <c r="K42" s="61"/>
      <c r="L42" s="61"/>
      <c r="M42" s="59"/>
      <c r="N42" s="92"/>
      <c r="O42" s="92"/>
      <c r="P42" s="92"/>
      <c r="Q42" s="92"/>
      <c r="R42" s="92"/>
      <c r="S42" s="59"/>
      <c r="T42" s="59"/>
    </row>
    <row r="43" spans="1:20" ht="12.75" customHeight="1" x14ac:dyDescent="0.25">
      <c r="A43" s="59"/>
      <c r="B43" s="61"/>
      <c r="C43" s="112"/>
      <c r="D43" s="112"/>
      <c r="E43" s="112"/>
      <c r="F43" s="112"/>
      <c r="G43" s="112"/>
      <c r="H43" s="112"/>
      <c r="I43" s="112"/>
      <c r="J43" s="112"/>
      <c r="K43" s="61"/>
      <c r="L43" s="61"/>
      <c r="M43" s="59"/>
      <c r="N43" s="59"/>
      <c r="O43" s="59"/>
      <c r="P43" s="59"/>
      <c r="Q43" s="59"/>
      <c r="R43" s="59"/>
      <c r="S43" s="59"/>
      <c r="T43" s="59"/>
    </row>
    <row r="44" spans="1:20" ht="12.75" customHeight="1" x14ac:dyDescent="0.25">
      <c r="A44" s="59"/>
      <c r="B44" s="61"/>
      <c r="C44" s="61"/>
      <c r="D44" s="61"/>
      <c r="E44" s="61"/>
      <c r="F44" s="61"/>
      <c r="G44" s="61"/>
      <c r="H44" s="61"/>
      <c r="I44" s="112"/>
      <c r="J44" s="112"/>
      <c r="K44" s="61"/>
      <c r="L44" s="61"/>
      <c r="M44" s="59"/>
      <c r="N44" s="59"/>
      <c r="O44" s="59"/>
      <c r="P44" s="59"/>
      <c r="Q44" s="59"/>
      <c r="R44" s="59"/>
      <c r="S44" s="59"/>
      <c r="T44" s="59"/>
    </row>
    <row r="45" spans="1:20" ht="12.75" customHeight="1" x14ac:dyDescent="0.25">
      <c r="A45" s="59"/>
      <c r="B45" s="61"/>
      <c r="C45" s="61"/>
      <c r="D45" s="61"/>
      <c r="E45" s="61"/>
      <c r="F45" s="61"/>
      <c r="G45" s="61"/>
      <c r="H45" s="61"/>
      <c r="I45" s="112"/>
      <c r="J45" s="112"/>
      <c r="K45" s="61"/>
      <c r="L45" s="61"/>
      <c r="M45" s="59"/>
      <c r="N45" s="59"/>
      <c r="O45" s="59"/>
      <c r="P45" s="59"/>
      <c r="Q45" s="59"/>
      <c r="R45" s="59"/>
      <c r="S45" s="59"/>
      <c r="T45" s="59"/>
    </row>
    <row r="46" spans="1:20" ht="12.75" customHeight="1" x14ac:dyDescent="0.25">
      <c r="A46" s="59"/>
      <c r="B46" s="61"/>
      <c r="C46" s="61"/>
      <c r="D46" s="61"/>
      <c r="E46" s="61"/>
      <c r="F46" s="61"/>
      <c r="G46" s="61"/>
      <c r="H46" s="61"/>
      <c r="I46" s="112"/>
      <c r="J46" s="112"/>
      <c r="K46" s="61"/>
      <c r="L46" s="61"/>
      <c r="M46" s="59"/>
      <c r="N46" s="59"/>
      <c r="O46" s="59"/>
      <c r="P46" s="59"/>
      <c r="Q46" s="59"/>
      <c r="R46" s="59"/>
      <c r="S46" s="59"/>
      <c r="T46" s="59"/>
    </row>
    <row r="47" spans="1:20" ht="12.75" customHeight="1" x14ac:dyDescent="0.25">
      <c r="A47" s="59"/>
      <c r="B47" s="61"/>
      <c r="C47" s="61"/>
      <c r="D47" s="61"/>
      <c r="E47" s="61"/>
      <c r="F47" s="61"/>
      <c r="G47" s="61"/>
      <c r="H47" s="61"/>
      <c r="I47" s="61"/>
      <c r="J47" s="61"/>
      <c r="K47" s="61"/>
      <c r="L47" s="61"/>
      <c r="M47" s="59"/>
      <c r="N47" s="59"/>
      <c r="O47" s="59"/>
      <c r="P47" s="59"/>
      <c r="Q47" s="59"/>
      <c r="R47" s="59"/>
      <c r="S47" s="59"/>
      <c r="T47" s="59"/>
    </row>
    <row r="48" spans="1:20" ht="12.75" customHeight="1" x14ac:dyDescent="0.25">
      <c r="A48" s="59"/>
      <c r="B48" s="61"/>
      <c r="C48" s="61"/>
      <c r="D48" s="61"/>
      <c r="E48" s="61"/>
      <c r="F48" s="61"/>
      <c r="G48" s="61"/>
      <c r="H48" s="61"/>
      <c r="I48" s="61"/>
      <c r="J48" s="61"/>
      <c r="K48" s="61"/>
      <c r="L48" s="61"/>
      <c r="M48" s="59"/>
      <c r="N48" s="59"/>
      <c r="O48" s="59"/>
      <c r="P48" s="59"/>
      <c r="Q48" s="59"/>
      <c r="R48" s="59"/>
      <c r="S48" s="59"/>
      <c r="T48" s="59"/>
    </row>
    <row r="49" spans="1:20" ht="12.75" customHeight="1" x14ac:dyDescent="0.25">
      <c r="A49" s="59"/>
      <c r="B49" s="61"/>
      <c r="C49" s="61"/>
      <c r="D49" s="61"/>
      <c r="E49" s="61"/>
      <c r="F49" s="61"/>
      <c r="G49" s="61"/>
      <c r="H49" s="61"/>
      <c r="I49" s="61"/>
      <c r="J49" s="61"/>
      <c r="K49" s="61"/>
      <c r="L49" s="61"/>
      <c r="M49" s="59"/>
      <c r="N49" s="59"/>
      <c r="O49" s="59"/>
      <c r="P49" s="59"/>
      <c r="Q49" s="59"/>
      <c r="R49" s="59"/>
      <c r="S49" s="59"/>
      <c r="T49" s="59"/>
    </row>
    <row r="50" spans="1:20" ht="12.75" customHeight="1" x14ac:dyDescent="0.25">
      <c r="A50" s="59"/>
      <c r="B50" s="61"/>
      <c r="C50" s="61"/>
      <c r="D50" s="61"/>
      <c r="E50" s="61"/>
      <c r="F50" s="61"/>
      <c r="G50" s="61"/>
      <c r="H50" s="61"/>
      <c r="I50" s="61"/>
      <c r="J50" s="61"/>
      <c r="K50" s="61"/>
      <c r="L50" s="61"/>
      <c r="M50" s="59"/>
      <c r="N50" s="59"/>
      <c r="O50" s="59"/>
      <c r="P50" s="59"/>
      <c r="Q50" s="59"/>
      <c r="R50" s="59"/>
      <c r="S50" s="59"/>
      <c r="T50" s="59"/>
    </row>
    <row r="51" spans="1:20" ht="12.75" customHeight="1" x14ac:dyDescent="0.25">
      <c r="A51" s="76"/>
      <c r="B51" s="76"/>
      <c r="C51" s="76"/>
      <c r="D51" s="76"/>
      <c r="E51" s="76"/>
      <c r="F51" s="76"/>
      <c r="G51" s="76"/>
      <c r="H51" s="76"/>
      <c r="I51" s="76"/>
      <c r="J51" s="76"/>
      <c r="K51" s="76"/>
      <c r="L51" s="76"/>
      <c r="M51" s="76"/>
      <c r="N51" s="59"/>
      <c r="O51" s="59"/>
      <c r="P51" s="59"/>
      <c r="Q51" s="59"/>
      <c r="R51" s="59"/>
      <c r="S51" s="76"/>
      <c r="T51" s="59"/>
    </row>
    <row r="52" spans="1:20" ht="12.75" customHeight="1" x14ac:dyDescent="0.25">
      <c r="A52" s="36"/>
      <c r="B52" s="36"/>
      <c r="C52" s="36"/>
      <c r="D52" s="36"/>
      <c r="E52" s="36"/>
      <c r="F52" s="36"/>
      <c r="G52" s="36"/>
      <c r="H52" s="36"/>
      <c r="I52" s="36"/>
      <c r="J52" s="36"/>
      <c r="K52" s="36"/>
      <c r="L52" s="36"/>
      <c r="M52" s="36"/>
      <c r="N52" s="36"/>
      <c r="O52" s="36"/>
      <c r="P52" s="36"/>
      <c r="Q52" s="36"/>
      <c r="R52" s="36"/>
      <c r="S52" s="36"/>
      <c r="T52" s="59"/>
    </row>
    <row r="53" spans="1:20" ht="12.75" customHeight="1" x14ac:dyDescent="0.25">
      <c r="A53" s="36"/>
      <c r="B53" s="36"/>
      <c r="C53" s="36"/>
      <c r="D53" s="36"/>
      <c r="E53" s="36"/>
      <c r="F53" s="36"/>
      <c r="G53" s="36"/>
      <c r="H53" s="36"/>
      <c r="I53" s="36"/>
      <c r="J53" s="36"/>
      <c r="K53" s="36"/>
      <c r="L53" s="36"/>
      <c r="M53" s="36"/>
      <c r="N53" s="36"/>
      <c r="O53" s="36"/>
      <c r="P53" s="36"/>
      <c r="Q53" s="36"/>
      <c r="R53" s="36"/>
      <c r="S53" s="36"/>
      <c r="T53" s="59"/>
    </row>
    <row r="54" spans="1:20" ht="12.75" customHeight="1" x14ac:dyDescent="0.25">
      <c r="A54" s="36"/>
      <c r="B54" s="36"/>
      <c r="C54" s="36"/>
      <c r="D54" s="36"/>
      <c r="E54" s="36"/>
      <c r="F54" s="36"/>
      <c r="G54" s="36"/>
      <c r="H54" s="36"/>
      <c r="I54" s="36"/>
      <c r="J54" s="36"/>
      <c r="K54" s="36"/>
      <c r="L54" s="36"/>
      <c r="M54" s="36"/>
      <c r="N54" s="36"/>
      <c r="O54" s="36"/>
      <c r="P54" s="36"/>
      <c r="Q54" s="36"/>
      <c r="R54" s="36"/>
      <c r="S54" s="36"/>
      <c r="T54" s="59"/>
    </row>
    <row r="55" spans="1:20" ht="12.75" customHeight="1" x14ac:dyDescent="0.25">
      <c r="A55" s="36"/>
      <c r="B55" s="36"/>
      <c r="C55" s="36"/>
      <c r="D55" s="36"/>
      <c r="E55" s="36"/>
      <c r="F55" s="36"/>
      <c r="G55" s="36"/>
      <c r="H55" s="36"/>
      <c r="I55" s="36"/>
      <c r="J55" s="36"/>
      <c r="K55" s="36"/>
      <c r="L55" s="36"/>
      <c r="M55" s="36"/>
      <c r="N55" s="36"/>
      <c r="O55" s="36"/>
      <c r="P55" s="36"/>
      <c r="Q55" s="36"/>
      <c r="R55" s="36"/>
      <c r="S55" s="36"/>
      <c r="T55" s="59"/>
    </row>
    <row r="56" spans="1:20" ht="12.75" customHeight="1" x14ac:dyDescent="0.25">
      <c r="A56" s="36"/>
      <c r="B56" s="36"/>
      <c r="C56" s="36"/>
      <c r="D56" s="36"/>
      <c r="E56" s="36"/>
      <c r="F56" s="36"/>
      <c r="G56" s="36"/>
      <c r="H56" s="36"/>
      <c r="I56" s="36"/>
      <c r="J56" s="36"/>
      <c r="K56" s="36"/>
      <c r="L56" s="36"/>
      <c r="M56" s="36"/>
      <c r="N56" s="36"/>
      <c r="O56" s="36"/>
      <c r="P56" s="36"/>
      <c r="Q56" s="36"/>
      <c r="R56" s="36"/>
      <c r="S56" s="36"/>
      <c r="T56" s="59"/>
    </row>
    <row r="57" spans="1:20" ht="12.75" customHeight="1" x14ac:dyDescent="0.25">
      <c r="A57" s="36"/>
      <c r="B57" s="36"/>
      <c r="C57" s="36"/>
      <c r="D57" s="36"/>
      <c r="E57" s="36"/>
      <c r="F57" s="36"/>
      <c r="G57" s="36"/>
      <c r="H57" s="36"/>
      <c r="I57" s="36"/>
      <c r="J57" s="36"/>
      <c r="K57" s="36"/>
      <c r="L57" s="36"/>
      <c r="M57" s="36"/>
      <c r="N57" s="36"/>
      <c r="O57" s="36"/>
      <c r="P57" s="36"/>
      <c r="Q57" s="36"/>
      <c r="R57" s="36"/>
      <c r="S57" s="36"/>
      <c r="T57" s="59"/>
    </row>
    <row r="58" spans="1:20" ht="12.75" customHeight="1" x14ac:dyDescent="0.25">
      <c r="A58" s="36"/>
      <c r="B58" s="36"/>
      <c r="C58" s="36"/>
      <c r="D58" s="36"/>
      <c r="E58" s="36"/>
      <c r="F58" s="36"/>
      <c r="G58" s="36"/>
      <c r="H58" s="36"/>
      <c r="I58" s="36"/>
      <c r="J58" s="36"/>
      <c r="K58" s="36"/>
      <c r="L58" s="36"/>
      <c r="M58" s="36"/>
      <c r="N58" s="36"/>
      <c r="O58" s="36"/>
      <c r="P58" s="36"/>
      <c r="Q58" s="36"/>
      <c r="R58" s="36"/>
      <c r="S58" s="36"/>
      <c r="T58" s="59"/>
    </row>
    <row r="59" spans="1:20" ht="12.75" customHeight="1" x14ac:dyDescent="0.25">
      <c r="A59" s="36"/>
      <c r="B59" s="36"/>
      <c r="C59" s="36"/>
      <c r="D59" s="36"/>
      <c r="E59" s="36"/>
      <c r="F59" s="36"/>
      <c r="G59" s="36"/>
      <c r="H59" s="36"/>
      <c r="I59" s="36"/>
      <c r="J59" s="36"/>
      <c r="K59" s="36"/>
      <c r="L59" s="36"/>
      <c r="M59" s="36"/>
      <c r="N59" s="36"/>
      <c r="O59" s="36"/>
      <c r="P59" s="36"/>
      <c r="Q59" s="36"/>
      <c r="R59" s="36"/>
      <c r="S59" s="36"/>
      <c r="T59" s="59"/>
    </row>
    <row r="60" spans="1:20" ht="12.75" customHeight="1" x14ac:dyDescent="0.25">
      <c r="A60" s="36"/>
      <c r="B60" s="36"/>
      <c r="C60" s="36"/>
      <c r="D60" s="36"/>
      <c r="E60" s="36"/>
      <c r="F60" s="36"/>
      <c r="G60" s="36"/>
      <c r="H60" s="36"/>
      <c r="I60" s="36"/>
      <c r="J60" s="36"/>
      <c r="K60" s="36"/>
      <c r="L60" s="36"/>
      <c r="M60" s="36"/>
      <c r="N60" s="36"/>
      <c r="O60" s="36"/>
      <c r="P60" s="36"/>
      <c r="Q60" s="36"/>
      <c r="R60" s="36"/>
      <c r="S60" s="36"/>
      <c r="T60" s="59"/>
    </row>
    <row r="61" spans="1:20" ht="12.75" customHeight="1" x14ac:dyDescent="0.25">
      <c r="A61" s="36"/>
      <c r="B61" s="36"/>
      <c r="C61" s="36"/>
      <c r="D61" s="36"/>
      <c r="E61" s="36"/>
      <c r="F61" s="36"/>
      <c r="G61" s="36"/>
      <c r="H61" s="36"/>
      <c r="I61" s="36"/>
      <c r="J61" s="36"/>
      <c r="K61" s="36"/>
      <c r="L61" s="36"/>
      <c r="M61" s="36"/>
      <c r="N61" s="36"/>
      <c r="O61" s="36"/>
      <c r="P61" s="36"/>
      <c r="Q61" s="36"/>
      <c r="R61" s="36"/>
      <c r="S61" s="36"/>
      <c r="T61" s="59"/>
    </row>
    <row r="62" spans="1:20" ht="12.75" customHeight="1" x14ac:dyDescent="0.25">
      <c r="A62" s="36"/>
      <c r="B62" s="36"/>
      <c r="C62" s="36"/>
      <c r="D62" s="36"/>
      <c r="E62" s="36"/>
      <c r="F62" s="36"/>
      <c r="G62" s="36"/>
      <c r="H62" s="36"/>
      <c r="I62" s="36"/>
      <c r="J62" s="36"/>
      <c r="K62" s="36"/>
      <c r="L62" s="36"/>
      <c r="M62" s="36"/>
      <c r="N62" s="36"/>
      <c r="O62" s="36"/>
      <c r="P62" s="36"/>
      <c r="Q62" s="36"/>
      <c r="R62" s="36"/>
      <c r="S62" s="36"/>
      <c r="T62" s="59"/>
    </row>
    <row r="63" spans="1:20" ht="12.75" customHeight="1" x14ac:dyDescent="0.25">
      <c r="A63" s="36"/>
      <c r="B63" s="36"/>
      <c r="C63" s="36"/>
      <c r="D63" s="36"/>
      <c r="E63" s="36"/>
      <c r="F63" s="36"/>
      <c r="G63" s="36"/>
      <c r="H63" s="36"/>
      <c r="I63" s="36"/>
      <c r="J63" s="36"/>
      <c r="K63" s="36"/>
      <c r="L63" s="36"/>
      <c r="M63" s="36"/>
      <c r="N63" s="36"/>
      <c r="O63" s="36"/>
      <c r="P63" s="36"/>
      <c r="Q63" s="36"/>
      <c r="R63" s="36"/>
      <c r="S63" s="59"/>
      <c r="T63" s="59"/>
    </row>
  </sheetData>
  <sheetProtection selectLockedCells="1"/>
  <protectedRanges>
    <protectedRange sqref="I37" name="Område7"/>
    <protectedRange sqref="J39 E40:H40" name="Område1"/>
    <protectedRange sqref="V32 J33 F32:G32" name="Område2"/>
    <protectedRange sqref="J35" name="Område3"/>
    <protectedRange sqref="J27" name="Område4"/>
    <protectedRange sqref="M21:M22 C21:C23 D22:F23" name="Område5"/>
    <protectedRange sqref="J17" name="Område6"/>
  </protectedRanges>
  <mergeCells count="28">
    <mergeCell ref="B6:N7"/>
    <mergeCell ref="C8:N8"/>
    <mergeCell ref="B15:K15"/>
    <mergeCell ref="B2:O4"/>
    <mergeCell ref="P23:R23"/>
    <mergeCell ref="D22:E22"/>
    <mergeCell ref="E21:F21"/>
    <mergeCell ref="C27:E27"/>
    <mergeCell ref="C30:J30"/>
    <mergeCell ref="C19:I19"/>
    <mergeCell ref="C17:I17"/>
    <mergeCell ref="D23:E23"/>
    <mergeCell ref="G23:H23"/>
    <mergeCell ref="G22:H22"/>
    <mergeCell ref="C21:D21"/>
    <mergeCell ref="C20:D20"/>
    <mergeCell ref="G20:H20"/>
    <mergeCell ref="G21:H21"/>
    <mergeCell ref="E20:F20"/>
    <mergeCell ref="E40:H40"/>
    <mergeCell ref="I40:J40"/>
    <mergeCell ref="U32:W32"/>
    <mergeCell ref="U31:W31"/>
    <mergeCell ref="C35:I35"/>
    <mergeCell ref="C37:H37"/>
    <mergeCell ref="J32:K32"/>
    <mergeCell ref="E31:G31"/>
    <mergeCell ref="C33:I33"/>
  </mergeCells>
  <conditionalFormatting sqref="C20:C21 C22:D23 F22:G23">
    <cfRule type="expression" dxfId="41" priority="55">
      <formula>$J$17=""</formula>
    </cfRule>
  </conditionalFormatting>
  <conditionalFormatting sqref="C40:E40">
    <cfRule type="expression" dxfId="37" priority="2">
      <formula>$J$35=""</formula>
    </cfRule>
  </conditionalFormatting>
  <conditionalFormatting sqref="C39:H39">
    <cfRule type="expression" dxfId="36" priority="32">
      <formula>$J$35=""</formula>
    </cfRule>
  </conditionalFormatting>
  <conditionalFormatting sqref="E20:E21">
    <cfRule type="expression" dxfId="34" priority="54">
      <formula>$J$17=""</formula>
    </cfRule>
  </conditionalFormatting>
  <conditionalFormatting sqref="E21 D24:H24 M21:M22 C21:C24 D22:D23 F22:G23 C25:L25">
    <cfRule type="expression" dxfId="33" priority="49">
      <formula>$J$17=""</formula>
    </cfRule>
  </conditionalFormatting>
  <conditionalFormatting sqref="E21">
    <cfRule type="expression" dxfId="32" priority="46">
      <formula>$J$17=#REF!</formula>
    </cfRule>
    <cfRule type="expression" dxfId="31" priority="45">
      <formula>$J$17=#REF!</formula>
    </cfRule>
    <cfRule type="expression" dxfId="30" priority="62">
      <formula>$J$17=#REF!</formula>
    </cfRule>
    <cfRule type="expression" dxfId="29" priority="64">
      <formula>$E$21=#REF!</formula>
    </cfRule>
    <cfRule type="expression" dxfId="28" priority="63">
      <formula>$J$17=#REF!</formula>
    </cfRule>
    <cfRule type="expression" dxfId="27" priority="59">
      <formula>$J$17=#REF!</formula>
    </cfRule>
    <cfRule type="expression" dxfId="26" priority="58">
      <formula>$J$17=#REF!</formula>
    </cfRule>
    <cfRule type="expression" dxfId="25" priority="52">
      <formula>$G$22:$H$23=0</formula>
    </cfRule>
    <cfRule type="expression" priority="48">
      <formula>$J$17=#REF!</formula>
    </cfRule>
    <cfRule type="expression" dxfId="24" priority="50">
      <formula>$J$17=""</formula>
    </cfRule>
    <cfRule type="expression" dxfId="23" priority="47">
      <formula>$J$17=#REF!</formula>
    </cfRule>
    <cfRule type="expression" dxfId="22" priority="66">
      <formula>$J$17=#REF!</formula>
    </cfRule>
  </conditionalFormatting>
  <conditionalFormatting sqref="E21:F21 I21">
    <cfRule type="expression" dxfId="21" priority="16">
      <formula>$J$17="CHR"</formula>
    </cfRule>
  </conditionalFormatting>
  <conditionalFormatting sqref="E21:F21">
    <cfRule type="expression" dxfId="20" priority="17">
      <formula>$J$17="Årsrapport"</formula>
    </cfRule>
  </conditionalFormatting>
  <conditionalFormatting sqref="G20:G21">
    <cfRule type="expression" dxfId="19" priority="7">
      <formula>$J$17=""</formula>
    </cfRule>
    <cfRule type="expression" dxfId="18" priority="5">
      <formula>$J$17=""</formula>
    </cfRule>
    <cfRule type="expression" dxfId="17" priority="6">
      <formula>$G$23=0</formula>
    </cfRule>
  </conditionalFormatting>
  <conditionalFormatting sqref="G23">
    <cfRule type="expression" dxfId="16" priority="51">
      <formula>$G$23=0</formula>
    </cfRule>
  </conditionalFormatting>
  <conditionalFormatting sqref="I21">
    <cfRule type="expression" dxfId="13" priority="41">
      <formula>$J$17=#REF!</formula>
    </cfRule>
    <cfRule type="expression" dxfId="12" priority="36">
      <formula>$J$17=""</formula>
    </cfRule>
    <cfRule type="expression" priority="42">
      <formula>$J$17=#REF!</formula>
    </cfRule>
  </conditionalFormatting>
  <conditionalFormatting sqref="I37:J37">
    <cfRule type="expression" dxfId="8" priority="24">
      <formula>$J$35=""</formula>
    </cfRule>
  </conditionalFormatting>
  <conditionalFormatting sqref="J37">
    <cfRule type="expression" dxfId="6" priority="31">
      <formula>$J$35=""</formula>
    </cfRule>
    <cfRule type="expression" dxfId="4" priority="25">
      <formula>$J$35="Brændselskedel"</formula>
    </cfRule>
  </conditionalFormatting>
  <conditionalFormatting sqref="J39 C41:J41">
    <cfRule type="expression" dxfId="3" priority="67">
      <formula>$J$35=""</formula>
    </cfRule>
  </conditionalFormatting>
  <conditionalFormatting sqref="J39">
    <cfRule type="expression" dxfId="1" priority="21">
      <formula>#REF!&gt;2</formula>
    </cfRule>
  </conditionalFormatting>
  <conditionalFormatting sqref="M21:M22">
    <cfRule type="expression" dxfId="0" priority="53">
      <formula>$J$17=""</formula>
    </cfRule>
  </conditionalFormatting>
  <dataValidations count="6">
    <dataValidation type="decimal" allowBlank="1" showInputMessage="1" showErrorMessage="1" sqref="E40:H40" xr:uid="{00000000-0002-0000-0500-000000000000}">
      <formula1>0.5</formula1>
      <formula2>1.05</formula2>
    </dataValidation>
    <dataValidation allowBlank="1" showErrorMessage="1" prompt="Her indtastes optælling af specifikke samlede antal lyskilder, og ikke antal lamper/lysarmaturer. Hvis der f.eks, er to, tre eller fire lyskilder i en lampe/lysaramtur, så skal der optælles hhv. to, tre eller fire lyskilder." sqref="G16:J16 G26:J26 G24 I20:I24" xr:uid="{00000000-0002-0000-0500-000001000000}"/>
    <dataValidation allowBlank="1" showErrorMessage="1" sqref="C17:C19" xr:uid="{00000000-0002-0000-0500-000002000000}"/>
    <dataValidation type="whole" allowBlank="1" showInputMessage="1" showErrorMessage="1" prompt="Indtast årgang for eksisterende kedel/ kalorifer. Årstallet kan typisk findes på kedlens mærkeplade. Hvis ansøger har to kedler eller kalorifer med samme brændsel kan en gennemsnit af årstallet benyttes" sqref="F32:G32" xr:uid="{00000000-0002-0000-0500-000003000000}">
      <formula1>1950</formula1>
      <formula2>2020</formula2>
    </dataValidation>
    <dataValidation type="list" allowBlank="1" showInputMessage="1" showErrorMessage="1" sqref="Q8:Q11 J27 J35" xr:uid="{00000000-0002-0000-0500-000004000000}">
      <formula1>#REF!</formula1>
    </dataValidation>
    <dataValidation type="list" allowBlank="1" showErrorMessage="1" error="Der kan indtastes værdier mellem 0 og 24" sqref="J17" xr:uid="{00000000-0002-0000-0500-000005000000}">
      <formula1>#REF!</formula1>
    </dataValidation>
  </dataValidation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65" id="{32E57E0F-B6D1-4E9C-B0AE-312D1A431A59}">
            <xm:f>$J$17='\Users\B130824\Downloads\[bilag_5_-_standardloesning_for_udskiftning_af_braendselskedler_i_stalde_120822 (3).xlsx]Grise - regneark'!#REF!</xm:f>
            <x14:dxf/>
          </x14:cfRule>
          <xm:sqref>C21 M21:M22 C22:D23 F22:F23</xm:sqref>
        </x14:conditionalFormatting>
        <x14:conditionalFormatting xmlns:xm="http://schemas.microsoft.com/office/excel/2006/main">
          <x14:cfRule type="expression" priority="1" id="{9C4EC17E-9A4D-4CA9-8280-0B8AF366FF3F}">
            <xm:f>$J$35='\Users\B130824\Downloads\[bilag_5_-_standardloesning_for_udskiftning_af_braendselskedler_i_stalde_120822 (3).xlsx]Grise - regneark'!#REF!</xm:f>
            <x14:dxf>
              <font>
                <color theme="9" tint="0.59996337778862885"/>
              </font>
              <fill>
                <patternFill>
                  <bgColor theme="9" tint="0.59996337778862885"/>
                </patternFill>
              </fill>
              <border>
                <left/>
                <right/>
                <top/>
                <bottom/>
                <vertical/>
                <horizontal/>
              </border>
            </x14:dxf>
          </x14:cfRule>
          <x14:cfRule type="expression" priority="3" id="{97F72C2A-2E81-4D4C-BDD7-C46A89ACDD31}">
            <xm:f>$J$35='\Users\B130824\Downloads\[bilag_5_-_standardloesning_for_udskiftning_af_braendselskedler_i_stalde_120822 (3).xlsx]Grise - regneark'!#REF!</xm:f>
            <x14:dxf>
              <font>
                <color theme="9" tint="0.59996337778862885"/>
              </font>
              <fill>
                <patternFill>
                  <bgColor theme="9" tint="0.59996337778862885"/>
                </patternFill>
              </fill>
              <border>
                <left/>
                <right/>
                <top/>
                <bottom/>
                <vertical/>
                <horizontal/>
              </border>
            </x14:dxf>
          </x14:cfRule>
          <x14:cfRule type="expression" priority="4" id="{B0583EEC-59C8-416B-825B-33FB8FD75059}">
            <xm:f>$J$35='\Users\B130824\Downloads\[bilag_5_-_standardloesning_for_udskiftning_af_braendselskedler_i_stalde_120822 (3).xlsx]Grise - regneark'!#REF!</xm:f>
            <x14:dxf>
              <font>
                <color theme="9" tint="0.59996337778862885"/>
              </font>
              <fill>
                <patternFill>
                  <bgColor theme="9" tint="0.59996337778862885"/>
                </patternFill>
              </fill>
              <border>
                <left/>
                <right/>
                <top/>
                <bottom/>
                <vertical/>
                <horizontal/>
              </border>
            </x14:dxf>
          </x14:cfRule>
          <xm:sqref>C40:D40</xm:sqref>
        </x14:conditionalFormatting>
        <x14:conditionalFormatting xmlns:xm="http://schemas.microsoft.com/office/excel/2006/main">
          <x14:cfRule type="expression" priority="33" id="{94A1414F-CD4E-49E7-8F8B-A49E349837AC}">
            <xm:f>$J$35='\Users\B130824\Downloads\[bilag_5_-_standardloesning_for_udskiftning_af_braendselskedler_i_stalde_120822 (3).xlsx]Grise - regneark'!#REF!</xm:f>
            <x14:dxf>
              <font>
                <color theme="9" tint="0.59996337778862885"/>
              </font>
              <fill>
                <patternFill>
                  <bgColor theme="9" tint="0.59996337778862885"/>
                </patternFill>
              </fill>
              <border>
                <left/>
                <right/>
                <top/>
                <bottom/>
                <vertical/>
                <horizontal/>
              </border>
            </x14:dxf>
          </x14:cfRule>
          <xm:sqref>C39:H39</xm:sqref>
        </x14:conditionalFormatting>
        <x14:conditionalFormatting xmlns:xm="http://schemas.microsoft.com/office/excel/2006/main">
          <x14:cfRule type="expression" priority="39" id="{A9634586-E1DB-477C-8B05-12E41FFF0DD5}">
            <xm:f>$J$17='\Users\B130824\Downloads\[bilag_5_-_standardloesning_for_udskiftning_af_braendselskedler_i_stalde_120822 (3).xlsx]Grise - regneark'!#REF!</xm:f>
            <x14:dxf>
              <font>
                <b/>
                <i val="0"/>
              </font>
              <fill>
                <patternFill>
                  <bgColor theme="0" tint="-0.14996795556505021"/>
                </patternFill>
              </fill>
              <border>
                <left style="thin">
                  <color auto="1"/>
                </left>
                <right style="thin">
                  <color auto="1"/>
                </right>
                <top style="thin">
                  <color auto="1"/>
                </top>
                <bottom style="thin">
                  <color auto="1"/>
                </bottom>
                <vertical/>
                <horizontal/>
              </border>
            </x14:dxf>
          </x14:cfRule>
          <xm:sqref>G24:H24</xm:sqref>
        </x14:conditionalFormatting>
        <x14:conditionalFormatting xmlns:xm="http://schemas.microsoft.com/office/excel/2006/main">
          <x14:cfRule type="expression" priority="43" id="{582C0B05-A2AE-4CB4-A986-B2B89372DC15}">
            <xm:f>$J$17='\Users\B130824\Downloads\[bilag_5_-_standardloesning_for_udskiftning_af_braendselskedler_i_stalde_120822 (3).xlsx]Grise - regneark'!#REF!</xm:f>
            <x14:dxf>
              <font>
                <color theme="9" tint="0.59996337778862885"/>
              </font>
            </x14:dxf>
          </x14:cfRule>
          <x14:cfRule type="expression" priority="44" id="{B88A7E1B-A30B-4B00-9142-F249964C9095}">
            <xm:f>$J$17='\Users\B130824\Downloads\[bilag_5_-_standardloesning_for_udskiftning_af_braendselskedler_i_stalde_120822 (3).xlsx]Grise - regneark'!#REF!</xm:f>
            <x14:dxf/>
          </x14:cfRule>
          <xm:sqref>I20</xm:sqref>
        </x14:conditionalFormatting>
        <x14:conditionalFormatting xmlns:xm="http://schemas.microsoft.com/office/excel/2006/main">
          <x14:cfRule type="expression" priority="38" id="{4E9194FE-DA05-472E-A8C3-61EE458BC1E6}">
            <xm:f>$J$17='\Users\B130824\Downloads\[bilag_5_-_standardloesning_for_udskiftning_af_braendselskedler_i_stalde_120822 (3).xlsx]Grise - regneark'!#REF!</xm:f>
            <x14:dxf>
              <font>
                <b/>
                <i val="0"/>
              </font>
              <fill>
                <patternFill>
                  <bgColor theme="9" tint="0.59996337778862885"/>
                </patternFill>
              </fill>
              <border>
                <left style="thin">
                  <color auto="1"/>
                </left>
                <right style="thin">
                  <color auto="1"/>
                </right>
                <top style="thin">
                  <color auto="1"/>
                </top>
                <bottom style="thin">
                  <color auto="1"/>
                </bottom>
                <vertical/>
                <horizontal/>
              </border>
            </x14:dxf>
          </x14:cfRule>
          <x14:cfRule type="expression" priority="37" id="{A239B412-4167-4C7D-BE48-EA8FF54FCF79}">
            <xm:f>$J$17='\Users\B130824\Downloads\[bilag_5_-_standardloesning_for_udskiftning_af_braendselskedler_i_stalde_120822 (3).xlsx]Grise - regneark'!#REF!</xm:f>
            <x14:dxf>
              <font>
                <b/>
                <i val="0"/>
              </font>
              <fill>
                <patternFill>
                  <bgColor theme="0" tint="-0.14996795556505021"/>
                </patternFill>
              </fill>
              <border>
                <left style="thin">
                  <color auto="1"/>
                </left>
                <right style="thin">
                  <color auto="1"/>
                </right>
                <top style="thin">
                  <color auto="1"/>
                </top>
                <bottom style="thin">
                  <color auto="1"/>
                </bottom>
                <vertical/>
                <horizontal/>
              </border>
            </x14:dxf>
          </x14:cfRule>
          <xm:sqref>I24</xm:sqref>
        </x14:conditionalFormatting>
        <x14:conditionalFormatting xmlns:xm="http://schemas.microsoft.com/office/excel/2006/main">
          <x14:cfRule type="expression" priority="28" id="{AC5E0AB7-15FD-41E8-88CF-1FB10BADC7F5}">
            <xm:f>$J$35='\Users\B130824\Downloads\[bilag_5_-_standardloesning_for_udskiftning_af_braendselskedler_i_stalde_120822 (3).xlsx]Grise - regneark'!#REF!</xm:f>
            <x14:dxf>
              <font>
                <color theme="9" tint="0.59996337778862885"/>
              </font>
              <fill>
                <patternFill>
                  <bgColor theme="9" tint="0.59996337778862885"/>
                </patternFill>
              </fill>
              <border>
                <left/>
                <right/>
                <top/>
                <bottom/>
                <vertical/>
                <horizontal/>
              </border>
            </x14:dxf>
          </x14:cfRule>
          <xm:sqref>I37</xm:sqref>
        </x14:conditionalFormatting>
        <x14:conditionalFormatting xmlns:xm="http://schemas.microsoft.com/office/excel/2006/main">
          <x14:cfRule type="iconSet" priority="56" id="{45E63E47-CBD3-491C-A8A1-522981C8C6EA}">
            <x14:iconSet iconSet="3Symbols2" custom="1">
              <x14:cfvo type="percent">
                <xm:f>0</xm:f>
              </x14:cfvo>
              <x14:cfvo type="num">
                <xm:f>-0.5</xm:f>
              </x14:cfvo>
              <x14:cfvo type="num">
                <xm:f>0.5</xm:f>
              </x14:cfvo>
              <x14:cfIcon iconSet="3Symbols2" iconId="0"/>
              <x14:cfIcon iconSet="3Symbols2" iconId="1"/>
              <x14:cfIcon iconSet="3Symbols2" iconId="2"/>
            </x14:iconSet>
          </x14:cfRule>
          <xm:sqref>J13</xm:sqref>
        </x14:conditionalFormatting>
        <x14:conditionalFormatting xmlns:xm="http://schemas.microsoft.com/office/excel/2006/main">
          <x14:cfRule type="expression" priority="35" id="{5598BC12-46F4-4194-86EB-41AFB27D906A}">
            <xm:f>$J$35='\Users\B130824\Downloads\[bilag_5_-_standardloesning_for_udskiftning_af_braendselskedler_i_stalde_120822 (3).xlsx]Grise - regneark'!#REF!</xm:f>
            <x14:dxf>
              <font>
                <color theme="9" tint="0.59996337778862885"/>
              </font>
              <fill>
                <patternFill>
                  <bgColor theme="9" tint="0.59996337778862885"/>
                </patternFill>
              </fill>
              <border>
                <left/>
                <right/>
                <top style="thin">
                  <color auto="1"/>
                </top>
                <bottom/>
                <vertical/>
                <horizontal/>
              </border>
            </x14:dxf>
          </x14:cfRule>
          <x14:cfRule type="expression" priority="30" id="{73636485-9D89-46E4-AF08-136AC5BAD08E}">
            <xm:f>$J$35='\Users\B130824\Downloads\[bilag_5_-_standardloesning_for_udskiftning_af_braendselskedler_i_stalde_120822 (3).xlsx]Grise - regneark'!#REF!</xm:f>
            <x14:dxf>
              <fill>
                <patternFill>
                  <bgColor theme="0" tint="-0.14996795556505021"/>
                </patternFill>
              </fill>
              <border>
                <left style="thin">
                  <color auto="1"/>
                </left>
                <right style="thin">
                  <color auto="1"/>
                </right>
                <top style="thin">
                  <color auto="1"/>
                </top>
                <bottom style="thin">
                  <color auto="1"/>
                </bottom>
                <vertical/>
                <horizontal/>
              </border>
            </x14:dxf>
          </x14:cfRule>
          <xm:sqref>J37</xm:sqref>
        </x14:conditionalFormatting>
        <x14:conditionalFormatting xmlns:xm="http://schemas.microsoft.com/office/excel/2006/main">
          <x14:cfRule type="expression" priority="34" id="{0F9B92A8-C848-4975-9F74-40EB77C029B3}">
            <xm:f>$J$35='\Users\B130824\Downloads\[bilag_5_-_standardloesning_for_udskiftning_af_braendselskedler_i_stalde_120822 (3).xlsx]Grise - regneark'!#REF!</xm:f>
            <x14:dxf>
              <font>
                <color theme="9" tint="0.59996337778862885"/>
              </font>
              <fill>
                <patternFill>
                  <bgColor theme="9" tint="0.59996337778862885"/>
                </patternFill>
              </fill>
              <border>
                <left/>
                <right/>
                <top/>
                <bottom/>
                <vertical/>
                <horizontal/>
              </border>
            </x14:dxf>
          </x14:cfRule>
          <xm:sqref>J39 E40 C41:J41</xm:sqref>
        </x14:conditionalFormatting>
        <x14:conditionalFormatting xmlns:xm="http://schemas.microsoft.com/office/excel/2006/main">
          <x14:cfRule type="iconSet" priority="70" id="{7009F22B-61F7-44F9-AF94-F79A98AD6E0F}">
            <x14:iconSet iconSet="3Symbols2" custom="1">
              <x14:cfvo type="percent">
                <xm:f>0</xm:f>
              </x14:cfvo>
              <x14:cfvo type="num">
                <xm:f>-0.5</xm:f>
              </x14:cfvo>
              <x14:cfvo type="num">
                <xm:f>0.5</xm:f>
              </x14:cfvo>
              <x14:cfIcon iconSet="3Symbols2" iconId="0"/>
              <x14:cfIcon iconSet="3Symbols2" iconId="1"/>
              <x14:cfIcon iconSet="3Symbols2" iconId="2"/>
            </x14:iconSet>
          </x14:cfRule>
          <xm:sqref>K14:L14</xm:sqref>
        </x14:conditionalFormatting>
        <x14:conditionalFormatting xmlns:xm="http://schemas.microsoft.com/office/excel/2006/main">
          <x14:cfRule type="iconSet" priority="57" id="{2F716DE6-3694-46E8-AC4B-5972D305DA23}">
            <x14:iconSet iconSet="3Symbols2" custom="1">
              <x14:cfvo type="percent">
                <xm:f>0</xm:f>
              </x14:cfvo>
              <x14:cfvo type="num">
                <xm:f>-0.5</xm:f>
              </x14:cfvo>
              <x14:cfvo type="num">
                <xm:f>0.5</xm:f>
              </x14:cfvo>
              <x14:cfIcon iconSet="3Symbols2" iconId="0"/>
              <x14:cfIcon iconSet="3Symbols2" iconId="1"/>
              <x14:cfIcon iconSet="3Symbols2" iconId="2"/>
            </x14:iconSet>
          </x14:cfRule>
          <xm:sqref>R8:R11</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B1:C29"/>
  <sheetViews>
    <sheetView workbookViewId="0"/>
  </sheetViews>
  <sheetFormatPr defaultRowHeight="15" x14ac:dyDescent="0.25"/>
  <cols>
    <col min="2" max="2" width="42.7109375" customWidth="1"/>
    <col min="3" max="3" width="16.28515625" customWidth="1"/>
    <col min="4" max="4" width="21.42578125" bestFit="1" customWidth="1"/>
    <col min="5" max="5" width="7.7109375" bestFit="1" customWidth="1"/>
    <col min="6" max="6" width="14.42578125" bestFit="1" customWidth="1"/>
    <col min="7" max="7" width="21.42578125" bestFit="1" customWidth="1"/>
    <col min="8" max="8" width="34.42578125" bestFit="1" customWidth="1"/>
    <col min="9" max="9" width="13.42578125" bestFit="1" customWidth="1"/>
    <col min="10" max="10" width="12.42578125" bestFit="1" customWidth="1"/>
    <col min="13" max="13" width="13.7109375" bestFit="1" customWidth="1"/>
    <col min="14" max="14" width="33.28515625" bestFit="1" customWidth="1"/>
    <col min="15" max="15" width="15" bestFit="1" customWidth="1"/>
    <col min="16" max="16" width="13.7109375" bestFit="1" customWidth="1"/>
    <col min="17" max="17" width="19.28515625" bestFit="1" customWidth="1"/>
    <col min="18" max="18" width="16.28515625" bestFit="1" customWidth="1"/>
    <col min="19" max="19" width="13.28515625" bestFit="1" customWidth="1"/>
    <col min="20" max="20" width="10.7109375" bestFit="1" customWidth="1"/>
  </cols>
  <sheetData>
    <row r="1" spans="2:3" x14ac:dyDescent="0.25">
      <c r="B1" s="136" t="s">
        <v>63</v>
      </c>
    </row>
    <row r="2" spans="2:3" x14ac:dyDescent="0.25">
      <c r="B2" t="s">
        <v>3</v>
      </c>
    </row>
    <row r="3" spans="2:3" x14ac:dyDescent="0.25">
      <c r="B3" t="s">
        <v>4</v>
      </c>
    </row>
    <row r="5" spans="2:3" x14ac:dyDescent="0.25">
      <c r="B5" s="136" t="s">
        <v>59</v>
      </c>
      <c r="C5" s="136" t="s">
        <v>64</v>
      </c>
    </row>
    <row r="6" spans="2:3" x14ac:dyDescent="0.25">
      <c r="B6" t="s">
        <v>68</v>
      </c>
      <c r="C6">
        <v>5300</v>
      </c>
    </row>
    <row r="7" spans="2:3" x14ac:dyDescent="0.25">
      <c r="B7" t="s">
        <v>67</v>
      </c>
      <c r="C7">
        <v>2856</v>
      </c>
    </row>
    <row r="8" spans="2:3" x14ac:dyDescent="0.25">
      <c r="B8" t="s">
        <v>62</v>
      </c>
      <c r="C8">
        <v>8400</v>
      </c>
    </row>
    <row r="9" spans="2:3" x14ac:dyDescent="0.25">
      <c r="B9" t="s">
        <v>60</v>
      </c>
      <c r="C9">
        <v>4805</v>
      </c>
    </row>
    <row r="10" spans="2:3" x14ac:dyDescent="0.25">
      <c r="B10" t="s">
        <v>61</v>
      </c>
      <c r="C10">
        <v>4248</v>
      </c>
    </row>
    <row r="13" spans="2:3" x14ac:dyDescent="0.25">
      <c r="C13" s="136" t="s">
        <v>66</v>
      </c>
    </row>
    <row r="14" spans="2:3" x14ac:dyDescent="0.25">
      <c r="B14" t="s">
        <v>58</v>
      </c>
      <c r="C14" t="e">
        <f>#REF!*#REF!*(1+20%)*#REF!*10^-6</f>
        <v>#REF!</v>
      </c>
    </row>
    <row r="15" spans="2:3" x14ac:dyDescent="0.25">
      <c r="B15" t="s">
        <v>65</v>
      </c>
      <c r="C15" t="e">
        <f>#REF!*#REF!*(1+20%)*#REF!*10^-6</f>
        <v>#REF!</v>
      </c>
    </row>
    <row r="16" spans="2:3" x14ac:dyDescent="0.25">
      <c r="B16" t="s">
        <v>47</v>
      </c>
      <c r="C16" t="e">
        <f>#REF!*#REF!*(1+20%)*#REF!*10^-6</f>
        <v>#REF!</v>
      </c>
    </row>
    <row r="17" spans="2:3" x14ac:dyDescent="0.25">
      <c r="B17" t="s">
        <v>49</v>
      </c>
      <c r="C17" t="e">
        <f>#REF!*#REF!*(1+20%)*#REF!*10^-6</f>
        <v>#REF!</v>
      </c>
    </row>
    <row r="18" spans="2:3" x14ac:dyDescent="0.25">
      <c r="B18" t="s">
        <v>48</v>
      </c>
      <c r="C18" t="e">
        <f>#REF!*#REF!*(1+20%)*#REF!*10^-6</f>
        <v>#REF!</v>
      </c>
    </row>
    <row r="19" spans="2:3" x14ac:dyDescent="0.25">
      <c r="B19" t="s">
        <v>50</v>
      </c>
      <c r="C19" t="e">
        <f>#REF!*#REF!*(1+20%)*#REF!*10^-6</f>
        <v>#REF!</v>
      </c>
    </row>
    <row r="20" spans="2:3" x14ac:dyDescent="0.25">
      <c r="B20" t="s">
        <v>51</v>
      </c>
      <c r="C20" t="e">
        <f>#REF!*#REF!*(1+20%)*#REF!*10^-6</f>
        <v>#REF!</v>
      </c>
    </row>
    <row r="21" spans="2:3" x14ac:dyDescent="0.25">
      <c r="B21" t="s">
        <v>52</v>
      </c>
      <c r="C21" t="e">
        <f>#REF!*#REF!*(1+20%)*#REF!*10^-6</f>
        <v>#REF!</v>
      </c>
    </row>
    <row r="22" spans="2:3" x14ac:dyDescent="0.25">
      <c r="B22" t="s">
        <v>53</v>
      </c>
      <c r="C22" t="e">
        <f>#REF!*#REF!*(1+20%)*#REF!*10^-6</f>
        <v>#REF!</v>
      </c>
    </row>
    <row r="23" spans="2:3" x14ac:dyDescent="0.25">
      <c r="B23" t="s">
        <v>54</v>
      </c>
      <c r="C23" t="e">
        <f>#REF!*#REF!*(1+20%)*#REF!*10^-6</f>
        <v>#REF!</v>
      </c>
    </row>
    <row r="24" spans="2:3" x14ac:dyDescent="0.25">
      <c r="B24" t="s">
        <v>55</v>
      </c>
      <c r="C24" t="e">
        <f>#REF!*#REF!*(1+20%)*#REF!*10^-6</f>
        <v>#REF!</v>
      </c>
    </row>
    <row r="25" spans="2:3" x14ac:dyDescent="0.25">
      <c r="B25" t="s">
        <v>56</v>
      </c>
      <c r="C25" t="e">
        <f>#REF!*#REF!*(1+20%)*#REF!*10^-6</f>
        <v>#REF!</v>
      </c>
    </row>
    <row r="26" spans="2:3" x14ac:dyDescent="0.25">
      <c r="B26" t="s">
        <v>57</v>
      </c>
      <c r="C26" t="e">
        <f>#REF!*#REF!*(1+20%)*#REF!*10^-6</f>
        <v>#REF!</v>
      </c>
    </row>
    <row r="27" spans="2:3" x14ac:dyDescent="0.25">
      <c r="B27" s="1" t="s">
        <v>39</v>
      </c>
      <c r="C27" s="138" t="e">
        <f>SUM(C14:C26)</f>
        <v>#REF!</v>
      </c>
    </row>
    <row r="28" spans="2:3" ht="15.75" thickBot="1" x14ac:dyDescent="0.3">
      <c r="B28" s="137" t="s">
        <v>40</v>
      </c>
      <c r="C28" s="139" t="e">
        <f>C27*(100%-62%)</f>
        <v>#REF!</v>
      </c>
    </row>
    <row r="29" spans="2:3" ht="15.75" thickTop="1" x14ac:dyDescent="0.25">
      <c r="C29" s="138" t="e">
        <f>C27-C28</f>
        <v>#REF!</v>
      </c>
    </row>
  </sheetData>
  <sortState xmlns:xlrd2="http://schemas.microsoft.com/office/spreadsheetml/2017/richdata2" ref="B6:C10">
    <sortCondition ref="B6"/>
  </sortState>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7e246f5-a181-4ddd-bcfa-8f2bd33c0c9c" xsi:nil="true"/>
    <_ip_UnifiedCompliancePolicyUIAction xmlns="http://schemas.microsoft.com/sharepoint/v3" xsi:nil="true"/>
    <lcf76f155ced4ddcb4097134ff3c332f xmlns="b1cfadd8-d294-4d34-bc36-10edd03a80b3">
      <Terms xmlns="http://schemas.microsoft.com/office/infopath/2007/PartnerControls"/>
    </lcf76f155ced4ddcb4097134ff3c332f>
    <Filtype xmlns="b1cfadd8-d294-4d34-bc36-10edd03a80b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BDF22F492AE8914D8B73C3E3C23F308D" ma:contentTypeVersion="28" ma:contentTypeDescription="Opret et nyt dokument." ma:contentTypeScope="" ma:versionID="7038ba0c97d74ba78a46ea5fb1ab7418">
  <xsd:schema xmlns:xsd="http://www.w3.org/2001/XMLSchema" xmlns:xs="http://www.w3.org/2001/XMLSchema" xmlns:p="http://schemas.microsoft.com/office/2006/metadata/properties" xmlns:ns1="http://schemas.microsoft.com/sharepoint/v3" xmlns:ns2="b1cfadd8-d294-4d34-bc36-10edd03a80b3" xmlns:ns3="57e246f5-a181-4ddd-bcfa-8f2bd33c0c9c" targetNamespace="http://schemas.microsoft.com/office/2006/metadata/properties" ma:root="true" ma:fieldsID="91df54bf965dc9754d60b2dcaf88e71c" ns1:_="" ns2:_="" ns3:_="">
    <xsd:import namespace="http://schemas.microsoft.com/sharepoint/v3"/>
    <xsd:import namespace="b1cfadd8-d294-4d34-bc36-10edd03a80b3"/>
    <xsd:import namespace="57e246f5-a181-4ddd-bcfa-8f2bd33c0c9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Filtype" minOccurs="0"/>
                <xsd:element ref="ns3:SharedWithUsers" minOccurs="0"/>
                <xsd:element ref="ns3:SharedWithDetails" minOccurs="0"/>
                <xsd:element ref="ns1:_ip_UnifiedCompliancePolicyProperties" minOccurs="0"/>
                <xsd:element ref="ns1:_ip_UnifiedCompliancePolicyUIAction"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Egenskaber for Unified Compliance Policy" ma:hidden="true" ma:internalName="_ip_UnifiedCompliancePolicyProperties">
      <xsd:simpleType>
        <xsd:restriction base="dms:Note"/>
      </xsd:simpleType>
    </xsd:element>
    <xsd:element name="_ip_UnifiedCompliancePolicyUIAction" ma:index="21" nillable="true" ma:displayName="Handling for Unified Compliance Policy-grænseflad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1cfadd8-d294-4d34-bc36-10edd03a80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description="" ma:indexed="true"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Filtype" ma:index="17" nillable="true" ma:displayName="Filtype" ma:format="Dropdown" ma:indexed="true" ma:internalName="Filtype">
      <xsd:simpleType>
        <xsd:restriction base="dms:Text">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Billedmærker" ma:readOnly="false" ma:fieldId="{5cf76f15-5ced-4ddc-b409-7134ff3c332f}" ma:taxonomyMulti="true" ma:sspId="fcff2bff-98dc-460d-973e-03f7511429f0"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7e246f5-a181-4ddd-bcfa-8f2bd33c0c9c" elementFormDefault="qualified">
    <xsd:import namespace="http://schemas.microsoft.com/office/2006/documentManagement/types"/>
    <xsd:import namespace="http://schemas.microsoft.com/office/infopath/2007/PartnerControls"/>
    <xsd:element name="SharedWithUsers" ma:index="18"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lt med detaljer" ma:internalName="SharedWithDetails" ma:readOnly="true">
      <xsd:simpleType>
        <xsd:restriction base="dms:Note">
          <xsd:maxLength value="255"/>
        </xsd:restriction>
      </xsd:simpleType>
    </xsd:element>
    <xsd:element name="TaxCatchAll" ma:index="26" nillable="true" ma:displayName="Taxonomy Catch All Column" ma:hidden="true" ma:list="{4651abdf-1673-48e2-821d-f5cd0b68c3fe}" ma:internalName="TaxCatchAll" ma:showField="CatchAllData" ma:web="57e246f5-a181-4ddd-bcfa-8f2bd33c0c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71629B0-C235-4010-A081-6331E51E17A8}">
  <ds:schemaRefs>
    <ds:schemaRef ds:uri="http://schemas.microsoft.com/sharepoint/v3/contenttype/forms"/>
  </ds:schemaRefs>
</ds:datastoreItem>
</file>

<file path=customXml/itemProps2.xml><?xml version="1.0" encoding="utf-8"?>
<ds:datastoreItem xmlns:ds="http://schemas.openxmlformats.org/officeDocument/2006/customXml" ds:itemID="{EACA8905-C5F9-46BC-9393-9F2AC5F511EC}">
  <ds:schemaRefs>
    <ds:schemaRef ds:uri="http://schemas.microsoft.com/sharepoint/v3"/>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http://schemas.microsoft.com/office/2006/metadata/properties"/>
    <ds:schemaRef ds:uri="http://purl.org/dc/elements/1.1/"/>
    <ds:schemaRef ds:uri="http://www.w3.org/XML/1998/namespace"/>
    <ds:schemaRef ds:uri="http://purl.org/dc/dcmitype/"/>
    <ds:schemaRef ds:uri="57e246f5-a181-4ddd-bcfa-8f2bd33c0c9c"/>
    <ds:schemaRef ds:uri="b1cfadd8-d294-4d34-bc36-10edd03a80b3"/>
  </ds:schemaRefs>
</ds:datastoreItem>
</file>

<file path=customXml/itemProps3.xml><?xml version="1.0" encoding="utf-8"?>
<ds:datastoreItem xmlns:ds="http://schemas.openxmlformats.org/officeDocument/2006/customXml" ds:itemID="{8B8BFF08-D3AC-4DD4-A89C-41B6A145AE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1cfadd8-d294-4d34-bc36-10edd03a80b3"/>
    <ds:schemaRef ds:uri="57e246f5-a181-4ddd-bcfa-8f2bd33c0c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7</vt:i4>
      </vt:variant>
      <vt:variant>
        <vt:lpstr>Navngivne områder</vt:lpstr>
      </vt:variant>
      <vt:variant>
        <vt:i4>10</vt:i4>
      </vt:variant>
    </vt:vector>
  </HeadingPairs>
  <TitlesOfParts>
    <vt:vector size="17" baseType="lpstr">
      <vt:lpstr>Forside</vt:lpstr>
      <vt:lpstr>Beskrivelse</vt:lpstr>
      <vt:lpstr>Trin-for-trin guide</vt:lpstr>
      <vt:lpstr>Energimærke før sep 2021</vt:lpstr>
      <vt:lpstr>Energimærke efter sep 2021</vt:lpstr>
      <vt:lpstr>Tiltag 4</vt:lpstr>
      <vt:lpstr>Nøgletal</vt:lpstr>
      <vt:lpstr>'Energimærke efter sep 2021'!Boks</vt:lpstr>
      <vt:lpstr>'Energimærke før sep 2021'!Boks</vt:lpstr>
      <vt:lpstr>Boks1</vt:lpstr>
      <vt:lpstr>Boks2</vt:lpstr>
      <vt:lpstr>Boks3</vt:lpstr>
      <vt:lpstr>Boks4</vt:lpstr>
      <vt:lpstr>Boks5</vt:lpstr>
      <vt:lpstr>Boks77</vt:lpstr>
      <vt:lpstr>'Energimærke efter sep 2021'!Dok</vt:lpstr>
      <vt:lpstr>'Energimærke før sep 2021'!Dok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Standardløsning for varmeforsyning</dc:title>
  <dc:creator/>
  <cp:lastModifiedBy/>
  <dcterms:created xsi:type="dcterms:W3CDTF">2015-06-05T18:19:34Z</dcterms:created>
  <dcterms:modified xsi:type="dcterms:W3CDTF">2026-02-16T13:46:35Z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0x010100BDF22F492AE8914D8B73C3E3C23F308D</vt:lpwstr>
  </property>
  <property fmtid="{D5CDD505-2E9C-101B-9397-08002B2CF9AE}" pid="3" name="MediaServiceImageTags">
    <vt:lpwstr/>
  </property>
</Properties>
</file>