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305153\Desktop\Hjemmeside\"/>
    </mc:Choice>
  </mc:AlternateContent>
  <xr:revisionPtr revIDLastSave="0" documentId="8_{250F4424-1578-4A54-B5CB-92163310582F}" xr6:coauthVersionLast="47" xr6:coauthVersionMax="47" xr10:uidLastSave="{00000000-0000-0000-0000-000000000000}"/>
  <workbookProtection workbookAlgorithmName="SHA-512" workbookHashValue="nQbvSz3iO2T0zlwxnI8eo6HMA3ExiqZIdq8SUCknPQkq9Ofp31tfMQOFY4WxVh+ivKMolerDaqSYci1KzRfaRQ==" workbookSaltValue="lKKekdtcFT1KqXV5/1QNNw==" workbookSpinCount="100000" lockStructure="1"/>
  <bookViews>
    <workbookView xWindow="0" yWindow="135" windowWidth="28575" windowHeight="18510" xr2:uid="{00000000-000D-0000-FFFF-FFFF00000000}"/>
  </bookViews>
  <sheets>
    <sheet name="Information" sheetId="2" r:id="rId1"/>
    <sheet name="Leasing i Erhvervspuljen" sheetId="1" r:id="rId2"/>
    <sheet name="Leasing udbetalingsfane" sheetId="4" r:id="rId3"/>
    <sheet name="Baggrundsdata for leasing" sheetId="3" state="hidden" r:id="rId4"/>
    <sheet name="Information til investering"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 i="4" l="1"/>
  <c r="B18" i="3" l="1"/>
  <c r="B20" i="3" l="1"/>
  <c r="C10" i="4" l="1"/>
  <c r="D17" i="4" l="1"/>
  <c r="M17" i="4"/>
  <c r="Q17" i="4"/>
  <c r="E17" i="4"/>
  <c r="F17" i="4"/>
  <c r="G17" i="4"/>
  <c r="I17" i="4"/>
  <c r="N17" i="4"/>
  <c r="P17" i="4"/>
  <c r="H17" i="4"/>
  <c r="L17" i="4"/>
  <c r="R17" i="4"/>
  <c r="J17" i="4"/>
  <c r="K17" i="4"/>
  <c r="O17" i="4"/>
  <c r="E27" i="1"/>
  <c r="Z3" i="1"/>
  <c r="E19" i="4" l="1"/>
  <c r="F19" i="4"/>
  <c r="G19" i="4"/>
  <c r="H19" i="4"/>
  <c r="I19" i="4"/>
  <c r="J19" i="4"/>
  <c r="K19" i="4"/>
  <c r="L19" i="4"/>
  <c r="M19" i="4"/>
  <c r="N19" i="4"/>
  <c r="O19" i="4"/>
  <c r="P19" i="4"/>
  <c r="Q19" i="4"/>
  <c r="R19" i="4"/>
  <c r="D19" i="4"/>
  <c r="D16" i="1" l="1"/>
  <c r="D34" i="3" l="1"/>
  <c r="F34" i="3"/>
  <c r="D35" i="1"/>
  <c r="B34" i="3" s="1"/>
  <c r="F16" i="1" l="1"/>
  <c r="C17" i="4" l="1"/>
  <c r="C19" i="4" s="1"/>
  <c r="C13" i="4" s="1"/>
  <c r="E16" i="1"/>
  <c r="D29" i="1" l="1"/>
  <c r="M35" i="1" l="1"/>
  <c r="E35" i="1"/>
  <c r="L35" i="1"/>
  <c r="K35" i="1"/>
  <c r="J35" i="1"/>
  <c r="I35" i="1"/>
  <c r="G35" i="1"/>
  <c r="F35" i="1"/>
  <c r="S35" i="1"/>
  <c r="R35" i="1"/>
  <c r="Q35" i="1"/>
  <c r="P35" i="1"/>
  <c r="O35" i="1"/>
  <c r="N35" i="1"/>
  <c r="G16" i="1"/>
  <c r="H16" i="1"/>
  <c r="I16" i="1"/>
  <c r="J16" i="1"/>
  <c r="K16" i="1"/>
  <c r="L16" i="1"/>
  <c r="M16" i="1"/>
  <c r="N16" i="1"/>
  <c r="O16" i="1"/>
  <c r="P16" i="1"/>
  <c r="Q16" i="1"/>
  <c r="R16" i="1"/>
  <c r="S16" i="1"/>
  <c r="D12" i="1" l="1"/>
  <c r="D49" i="1"/>
  <c r="H35" i="1"/>
  <c r="B33" i="3" s="1"/>
  <c r="D33" i="3" l="1"/>
  <c r="D31" i="1" s="1"/>
  <c r="D48" i="1" s="1"/>
  <c r="F33" i="3"/>
  <c r="C9" i="4" l="1"/>
</calcChain>
</file>

<file path=xl/sharedStrings.xml><?xml version="1.0" encoding="utf-8"?>
<sst xmlns="http://schemas.openxmlformats.org/spreadsheetml/2006/main" count="89" uniqueCount="80">
  <si>
    <t xml:space="preserve">Standardløsningen finder anvendelse på projekter, som udskifter varmeforsyning, som benyttes til opvarmning af bygninger og brugsvand. Bemærk du kan ikke benyttet standardløsningen, hvis du udnytter overskudsvarme fra f.eks. ventilationsanlæg eller trykluftsanlæg. Energiforbruget vil blive beregnet ud fra oplysninger om bygningen, anvendelsesområde og varmeforsyningen.  </t>
  </si>
  <si>
    <t xml:space="preserve">Standardløsningen finder anvendelse på tiltag, der indebærer udskiftning af varmeforsyning til opvarmning og udtørring i konventionelle svinestalde.  Pressesedler for halm anses ikke som dokumentation for energiforbruget. Energiforbruget vil blive beregnet ud fra oplysninger om besætningen og varmeforsyningen. </t>
  </si>
  <si>
    <t xml:space="preserve">Standardløsningen finder anvendelse på tiltag, der indebærer udskiftning af varmeforsyning til opvarmning i konventionelle slagtekyllingestalde. Pressesedler for halm anses ikke som dokumentation for energiforbruget. Energiforbruget vil blive beregnet ud fra oplysninger om besætningen og varmeforsyningen.  </t>
  </si>
  <si>
    <t xml:space="preserve">Standardløsning for opgørelse af leasingomkostninger i Erhvervspuljen  </t>
  </si>
  <si>
    <t xml:space="preserve">Energioptimerings- og konverteringsprojekter </t>
  </si>
  <si>
    <t xml:space="preserve">Varmepumperprojekter </t>
  </si>
  <si>
    <t xml:space="preserve">Færgeprojekter </t>
  </si>
  <si>
    <t>År</t>
  </si>
  <si>
    <t>Opgørelse af leasingaftalen</t>
  </si>
  <si>
    <t>Udstyrrets anskaffelsespris</t>
  </si>
  <si>
    <t xml:space="preserve">Opgørelsesmetoden </t>
  </si>
  <si>
    <t>Renten</t>
  </si>
  <si>
    <t>To opgørelsesmetoder for kontrafaktisk</t>
  </si>
  <si>
    <t>Leasingaftale</t>
  </si>
  <si>
    <t>Ren omkostningspris</t>
  </si>
  <si>
    <t>Levetid på leasingaftalen</t>
  </si>
  <si>
    <t xml:space="preserve">Opgørelsen af leasingaftalen for projektet </t>
  </si>
  <si>
    <t>Projekttype</t>
  </si>
  <si>
    <t>Andet</t>
  </si>
  <si>
    <t>Generelle forudsætninger</t>
  </si>
  <si>
    <t>Kontrafaktiske scenarie data</t>
  </si>
  <si>
    <t>installation</t>
  </si>
  <si>
    <t>anskaffelsesprisne</t>
  </si>
  <si>
    <t>Liste over virksomhedsstørrelse</t>
  </si>
  <si>
    <t xml:space="preserve">Lille </t>
  </si>
  <si>
    <t xml:space="preserve">Mellem </t>
  </si>
  <si>
    <t>Stor</t>
  </si>
  <si>
    <t>Støtteprocent</t>
  </si>
  <si>
    <t>Samlet udbetalt beløb</t>
  </si>
  <si>
    <t>Standardløsningen for leasing anvendes til at beregne de støtteberettigede omkostninger for udgifter omfattet af en leasingaftale og er obligatorisk at anvende. Omkostninger til leasing kan kun medtages, såfremt leasingkontrakten overholder nedenstående punkter:         
•	Vilkår om, at du ved indgåelse af leasingkontrakten er forpligtet til at overtage ejerskabet efter sidste ydelse
•	Angivelse af beløb og forfaldsdato for alle ydelser
•	Genstanden for kontraktens anskaffelsespris i ren handel
•	En løbetid for kontrakten, der skal være minimum 12 måneder og maksimum 15 år
•	Vilkår om gensidig uopsigelighed i hele leasingkontraktens løbetid
Opgørelsen af støtteberettigede omkostninger
De støtteberettigede omkostninger beregnes som forskellen mellem nettonutidsværdien af leasingomkostningerne for det aktuelle udstyr og det mindre miljø- eller energivenlige udstyr, der ville være blevet leaset uden tilskud.
Det mindre miljø- eller energivenlige udstyr skal vurderes realistisk og troværdigt. Hvis der ikke findes et pålideligt og realistisk alternativ til mindre miljø- eller energivenligt udstyr, kan der ikke søges om tilskud til disse projekttyper.
På fanen Leasing i Erhvervspuljen findes en beskrivelse af, hvordan det mindre miljø- eller energivenlige udstyr skal opgøres. Standardløsningen finder anvendelse på tiltagsniveau</t>
  </si>
  <si>
    <t>varmepumpe</t>
  </si>
  <si>
    <t>leasing</t>
  </si>
  <si>
    <t>Standardløsning for leasing</t>
  </si>
  <si>
    <t>Tilskud til energibesparelser og energieffektiviseringer i erhvervsvirksomheder</t>
  </si>
  <si>
    <t>vers. 01.02.2025</t>
  </si>
  <si>
    <t>Gule felter skal udfyldes</t>
  </si>
  <si>
    <t>mill euro/MW</t>
  </si>
  <si>
    <t>kr.</t>
  </si>
  <si>
    <t>år</t>
  </si>
  <si>
    <t xml:space="preserve">kr. </t>
  </si>
  <si>
    <t>Ydelser  [kr.]</t>
  </si>
  <si>
    <t>Gaskedel og oliekedel(dkk/MW)</t>
  </si>
  <si>
    <t>NPV</t>
  </si>
  <si>
    <t>Nettonutidsværdien (NPV)  for leasingaftalen</t>
  </si>
  <si>
    <t>Tabel: Leasingaftalen</t>
  </si>
  <si>
    <t xml:space="preserve">1. Opgørelsen af leasingaftalen for projektet </t>
  </si>
  <si>
    <t>2. Opgørelse af leasingomkostningerne af det mindre miljø- eller energivenlige udstyr</t>
  </si>
  <si>
    <t xml:space="preserve">4. Investeringsomkostninger i ansøgningsportalen </t>
  </si>
  <si>
    <t>3. Andre oplysninger om projektet</t>
  </si>
  <si>
    <t>gråfelter beregnes automatisk</t>
  </si>
  <si>
    <t>Støtteberettigede omkostninger første år</t>
  </si>
  <si>
    <t>Kapacitets faktor mellem gaskedel og VP</t>
  </si>
  <si>
    <t xml:space="preserve">Rentesatser </t>
  </si>
  <si>
    <t>Kontrafaktisk rente</t>
  </si>
  <si>
    <t>Samfundsøkonomisk rente</t>
  </si>
  <si>
    <t>kr/kW</t>
  </si>
  <si>
    <t>Gaskedlens pris</t>
  </si>
  <si>
    <t>kr</t>
  </si>
  <si>
    <t>Hvilket udstyr er omfattet af leasingkontrakten</t>
  </si>
  <si>
    <t>Effekt af varmepumpen [kw]</t>
  </si>
  <si>
    <t>Anskaffelsesprisen [kr]</t>
  </si>
  <si>
    <t>Levetid på leasingaftalen [år]</t>
  </si>
  <si>
    <t>Ydelser  [kr]</t>
  </si>
  <si>
    <t>Nutidsværdien</t>
  </si>
  <si>
    <t>NPV (nettonutidsværdi) [kr]</t>
  </si>
  <si>
    <t>nutidsværdi) [kr.]</t>
  </si>
  <si>
    <t>Andre investeringsomkostninger [kr]</t>
  </si>
  <si>
    <t>Støtteberettigedeomkostninger leasing [kr]</t>
  </si>
  <si>
    <t>Blåfelter udfyldes af ENS</t>
  </si>
  <si>
    <t>Ratevisudbetaling udfyldelse af Energistyrelsen</t>
  </si>
  <si>
    <t>Tilskudsstørrelse [kr]</t>
  </si>
  <si>
    <t>Manglende tilskudsbeløb [kr]</t>
  </si>
  <si>
    <t>Betalt beløb [kr]</t>
  </si>
  <si>
    <t>Evt. Omkostninger, som ikke er omfattet af leasingaftalen</t>
  </si>
  <si>
    <t xml:space="preserve">Støtteberettigede omkostninger </t>
  </si>
  <si>
    <t xml:space="preserve">Investeringsomkostninger </t>
  </si>
  <si>
    <t xml:space="preserve">Skrives ind under feltet investeringsomkostninger i ansøgningsskemaet </t>
  </si>
  <si>
    <t xml:space="preserve">Skrives ind under feltet støtteberettigede omkostninger  i ansøgningsskemaet </t>
  </si>
  <si>
    <t>vers. 02.03 2026</t>
  </si>
  <si>
    <t>Tilskud til energibesparelser og energieffektiviseringer og CO2-reduktioner i erhvervsvirksomheder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</si>
</sst>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r.&quot;;[Red]\-#,##0.00\ &quot;kr.&quot;"/>
    <numFmt numFmtId="44" formatCode="_-* #,##0.00\ &quot;kr.&quot;_-;\-* #,##0.00\ &quot;kr.&quot;_-;_-* &quot;-&quot;??\ &quot;kr.&quot;_-;_-@_-"/>
    <numFmt numFmtId="164" formatCode="_-* #,##0.00\ _k_r_._-;\-* #,##0.00\ _k_r_._-;_-* &quot;-&quot;??\ _k_r_._-;_-@_-"/>
    <numFmt numFmtId="165" formatCode="#,##0.00\ &quot;kr.&quot;"/>
  </numFmts>
  <fonts count="28" x14ac:knownFonts="1">
    <font>
      <sz val="11"/>
      <color theme="1"/>
      <name val="Calibri"/>
      <family val="2"/>
      <scheme val="minor"/>
    </font>
    <font>
      <b/>
      <sz val="11"/>
      <color theme="1"/>
      <name val="Calibri"/>
      <family val="2"/>
      <scheme val="minor"/>
    </font>
    <font>
      <sz val="11"/>
      <color theme="0"/>
      <name val="Calibri"/>
      <family val="2"/>
      <scheme val="minor"/>
    </font>
    <font>
      <sz val="14"/>
      <color theme="8"/>
      <name val="Verdana"/>
      <family val="2"/>
    </font>
    <font>
      <sz val="9"/>
      <color theme="1"/>
      <name val="Calibri"/>
      <family val="2"/>
      <scheme val="minor"/>
    </font>
    <font>
      <sz val="14"/>
      <color theme="4" tint="-0.249977111117893"/>
      <name val="Verdana"/>
      <family val="2"/>
    </font>
    <font>
      <sz val="9"/>
      <color theme="1"/>
      <name val="Verdana"/>
      <family val="2"/>
    </font>
    <font>
      <sz val="9"/>
      <name val="Verdana"/>
      <family val="2"/>
    </font>
    <font>
      <b/>
      <sz val="9"/>
      <name val="Verdana"/>
      <family val="2"/>
    </font>
    <font>
      <u/>
      <sz val="11"/>
      <color theme="10"/>
      <name val="Calibri"/>
      <family val="2"/>
      <scheme val="minor"/>
    </font>
    <font>
      <sz val="9"/>
      <color rgb="FF009999"/>
      <name val="Verdana"/>
      <family val="2"/>
    </font>
    <font>
      <sz val="11"/>
      <color rgb="FF009999"/>
      <name val="Calibri"/>
      <family val="2"/>
      <scheme val="minor"/>
    </font>
    <font>
      <sz val="9"/>
      <color theme="0" tint="-0.499984740745262"/>
      <name val="Calibri"/>
      <family val="2"/>
      <scheme val="minor"/>
    </font>
    <font>
      <sz val="9"/>
      <color theme="0" tint="-0.499984740745262"/>
      <name val="Verdana"/>
      <family val="2"/>
    </font>
    <font>
      <sz val="12"/>
      <color theme="4" tint="-0.249977111117893"/>
      <name val="Verdana"/>
      <family val="2"/>
    </font>
    <font>
      <sz val="9"/>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u/>
      <sz val="11"/>
      <color theme="0"/>
      <name val="Calibri"/>
      <family val="2"/>
      <scheme val="minor"/>
    </font>
    <font>
      <u/>
      <sz val="14"/>
      <color theme="10"/>
      <name val="Calibri"/>
      <family val="2"/>
      <scheme val="minor"/>
    </font>
    <font>
      <sz val="14"/>
      <color rgb="FF009999"/>
      <name val="Calibri"/>
      <family val="2"/>
      <scheme val="minor"/>
    </font>
    <font>
      <sz val="11"/>
      <name val="Calibri"/>
      <family val="2"/>
      <scheme val="minor"/>
    </font>
    <font>
      <sz val="11"/>
      <color theme="1"/>
      <name val="Calibri"/>
      <family val="2"/>
      <scheme val="minor"/>
    </font>
    <font>
      <sz val="11"/>
      <color theme="1" tint="0.499984740745262"/>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499984740745262"/>
        <bgColor indexed="64"/>
      </patternFill>
    </fill>
    <fill>
      <patternFill patternType="solid">
        <fgColor theme="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2" tint="-0.249977111117893"/>
        <bgColor indexed="64"/>
      </patternFill>
    </fill>
  </fills>
  <borders count="2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auto="1"/>
      </bottom>
      <diagonal/>
    </border>
    <border>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4" fillId="0" borderId="0"/>
    <xf numFmtId="0" fontId="9" fillId="0" borderId="0" applyNumberForma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119">
    <xf numFmtId="0" fontId="0" fillId="0" borderId="0" xfId="0"/>
    <xf numFmtId="0" fontId="6" fillId="2" borderId="0" xfId="1" applyFont="1" applyFill="1" applyProtection="1">
      <protection hidden="1"/>
    </xf>
    <xf numFmtId="0" fontId="10" fillId="2" borderId="0" xfId="1" applyFont="1" applyFill="1" applyProtection="1">
      <protection hidden="1"/>
    </xf>
    <xf numFmtId="0" fontId="11" fillId="2" borderId="0" xfId="2" applyFont="1" applyFill="1" applyBorder="1" applyAlignment="1" applyProtection="1">
      <alignment vertical="center"/>
      <protection hidden="1"/>
    </xf>
    <xf numFmtId="0" fontId="11" fillId="2" borderId="0" xfId="2" applyFont="1" applyFill="1" applyAlignment="1" applyProtection="1">
      <alignment vertical="center"/>
      <protection hidden="1"/>
    </xf>
    <xf numFmtId="0" fontId="12" fillId="2" borderId="0" xfId="0" applyFont="1" applyFill="1" applyAlignment="1" applyProtection="1">
      <alignment horizontal="right"/>
      <protection hidden="1"/>
    </xf>
    <xf numFmtId="0" fontId="13" fillId="2" borderId="0" xfId="1" applyFont="1" applyFill="1" applyProtection="1">
      <protection hidden="1"/>
    </xf>
    <xf numFmtId="0" fontId="12" fillId="2" borderId="0" xfId="0" applyFont="1" applyFill="1" applyAlignment="1" applyProtection="1">
      <alignment horizontal="center" vertical="top"/>
      <protection hidden="1"/>
    </xf>
    <xf numFmtId="0" fontId="12" fillId="2" borderId="0" xfId="0" applyFont="1" applyFill="1" applyAlignment="1" applyProtection="1">
      <alignment vertical="top" wrapText="1"/>
      <protection hidden="1"/>
    </xf>
    <xf numFmtId="0" fontId="5" fillId="2" borderId="0" xfId="1" applyFont="1" applyFill="1" applyProtection="1">
      <protection hidden="1"/>
    </xf>
    <xf numFmtId="0" fontId="5" fillId="2" borderId="0" xfId="1" applyFont="1" applyFill="1" applyAlignment="1" applyProtection="1">
      <alignment horizontal="center" vertical="center" wrapText="1"/>
      <protection hidden="1"/>
    </xf>
    <xf numFmtId="0" fontId="12" fillId="2" borderId="0" xfId="0" applyFont="1" applyFill="1" applyAlignment="1" applyProtection="1">
      <alignment horizontal="left" vertical="center" wrapText="1"/>
      <protection hidden="1"/>
    </xf>
    <xf numFmtId="0" fontId="15" fillId="2" borderId="0" xfId="0" applyFont="1" applyFill="1" applyAlignment="1" applyProtection="1">
      <alignment horizontal="right"/>
      <protection hidden="1"/>
    </xf>
    <xf numFmtId="0" fontId="6" fillId="5" borderId="0" xfId="1" applyFont="1" applyFill="1" applyProtection="1">
      <protection hidden="1"/>
    </xf>
    <xf numFmtId="0" fontId="16" fillId="2" borderId="0" xfId="1" applyFont="1" applyFill="1" applyProtection="1">
      <protection hidden="1"/>
    </xf>
    <xf numFmtId="0" fontId="17" fillId="2" borderId="0" xfId="2" applyFont="1" applyFill="1" applyProtection="1">
      <protection hidden="1"/>
    </xf>
    <xf numFmtId="0" fontId="18" fillId="2" borderId="0" xfId="1" applyFont="1" applyFill="1" applyProtection="1">
      <protection hidden="1"/>
    </xf>
    <xf numFmtId="0" fontId="19" fillId="2" borderId="0" xfId="0" applyFont="1" applyFill="1" applyAlignment="1" applyProtection="1">
      <alignment horizontal="right"/>
      <protection hidden="1"/>
    </xf>
    <xf numFmtId="0" fontId="21" fillId="2" borderId="0" xfId="1" applyFont="1" applyFill="1" applyProtection="1">
      <protection hidden="1"/>
    </xf>
    <xf numFmtId="0" fontId="22" fillId="5" borderId="0" xfId="2" applyFont="1" applyFill="1" applyAlignment="1" applyProtection="1">
      <alignment horizontal="center"/>
      <protection hidden="1"/>
    </xf>
    <xf numFmtId="0" fontId="23" fillId="2" borderId="0" xfId="2" applyFont="1" applyFill="1"/>
    <xf numFmtId="0" fontId="2" fillId="5" borderId="0" xfId="2" applyFont="1" applyFill="1" applyAlignment="1" applyProtection="1">
      <alignment horizontal="center"/>
      <protection hidden="1"/>
    </xf>
    <xf numFmtId="0" fontId="2" fillId="2" borderId="0" xfId="2" applyFont="1" applyFill="1" applyAlignment="1" applyProtection="1">
      <alignment horizontal="center"/>
      <protection hidden="1"/>
    </xf>
    <xf numFmtId="0" fontId="24" fillId="2" borderId="0" xfId="2" applyFont="1" applyFill="1" applyProtection="1">
      <protection hidden="1"/>
    </xf>
    <xf numFmtId="10" fontId="0" fillId="0" borderId="0" xfId="0" applyNumberFormat="1"/>
    <xf numFmtId="9" fontId="0" fillId="0" borderId="0" xfId="0" applyNumberFormat="1"/>
    <xf numFmtId="164" fontId="0" fillId="0" borderId="0" xfId="0" applyNumberFormat="1"/>
    <xf numFmtId="0" fontId="5" fillId="4" borderId="7" xfId="1" applyFont="1" applyFill="1" applyBorder="1" applyAlignment="1" applyProtection="1">
      <protection locked="0" hidden="1"/>
    </xf>
    <xf numFmtId="164" fontId="7" fillId="4" borderId="12" xfId="3" quotePrefix="1" applyFont="1" applyFill="1" applyBorder="1" applyAlignment="1" applyProtection="1">
      <alignment vertical="center"/>
      <protection locked="0" hidden="1"/>
    </xf>
    <xf numFmtId="0" fontId="7" fillId="4" borderId="7" xfId="1" quotePrefix="1" applyFont="1" applyFill="1" applyBorder="1" applyAlignment="1" applyProtection="1">
      <alignment vertical="center"/>
      <protection locked="0" hidden="1"/>
    </xf>
    <xf numFmtId="0" fontId="7" fillId="4" borderId="9" xfId="1" quotePrefix="1" applyFont="1" applyFill="1" applyBorder="1" applyAlignment="1" applyProtection="1">
      <alignment horizontal="center" vertical="center"/>
      <protection locked="0" hidden="1"/>
    </xf>
    <xf numFmtId="0" fontId="7" fillId="3" borderId="1" xfId="1" quotePrefix="1" applyFont="1" applyFill="1" applyBorder="1" applyAlignment="1" applyProtection="1">
      <alignment horizontal="center" vertical="center"/>
      <protection locked="0" hidden="1"/>
    </xf>
    <xf numFmtId="0" fontId="7" fillId="3" borderId="3" xfId="1" quotePrefix="1" applyFont="1" applyFill="1" applyBorder="1" applyAlignment="1" applyProtection="1">
      <alignment horizontal="center" vertical="center"/>
      <protection locked="0" hidden="1"/>
    </xf>
    <xf numFmtId="0" fontId="7" fillId="4" borderId="8" xfId="1" quotePrefix="1" applyFont="1" applyFill="1" applyBorder="1" applyAlignment="1" applyProtection="1">
      <alignment horizontal="center" vertical="center"/>
      <protection locked="0" hidden="1"/>
    </xf>
    <xf numFmtId="0" fontId="7" fillId="3" borderId="0" xfId="1" quotePrefix="1" applyFont="1" applyFill="1" applyBorder="1" applyAlignment="1" applyProtection="1">
      <alignment horizontal="center" vertical="center"/>
      <protection locked="0" hidden="1"/>
    </xf>
    <xf numFmtId="165" fontId="7" fillId="7" borderId="7" xfId="1" quotePrefix="1" applyNumberFormat="1" applyFont="1" applyFill="1" applyBorder="1" applyAlignment="1" applyProtection="1">
      <alignment horizontal="left" vertical="center"/>
      <protection locked="0" hidden="1"/>
    </xf>
    <xf numFmtId="8" fontId="7" fillId="7" borderId="14" xfId="1" quotePrefix="1" applyNumberFormat="1" applyFont="1" applyFill="1" applyBorder="1" applyAlignment="1" applyProtection="1">
      <alignment horizontal="left" vertical="center"/>
      <protection locked="0" hidden="1"/>
    </xf>
    <xf numFmtId="0" fontId="7" fillId="7" borderId="14" xfId="1" quotePrefix="1" applyFont="1" applyFill="1" applyBorder="1" applyAlignment="1" applyProtection="1">
      <alignment horizontal="left" vertical="center"/>
      <protection locked="0" hidden="1"/>
    </xf>
    <xf numFmtId="0" fontId="7" fillId="7" borderId="15" xfId="1" quotePrefix="1" applyFont="1" applyFill="1" applyBorder="1" applyAlignment="1" applyProtection="1">
      <alignment horizontal="left" vertical="center"/>
      <protection locked="0" hidden="1"/>
    </xf>
    <xf numFmtId="0" fontId="23" fillId="2" borderId="0" xfId="2" applyFont="1" applyFill="1" applyProtection="1">
      <protection hidden="1"/>
    </xf>
    <xf numFmtId="0" fontId="0" fillId="2" borderId="0" xfId="0" applyFill="1" applyProtection="1">
      <protection hidden="1"/>
    </xf>
    <xf numFmtId="0" fontId="27" fillId="2" borderId="0" xfId="2" applyFont="1" applyFill="1" applyAlignment="1" applyProtection="1">
      <alignment vertical="center"/>
      <protection hidden="1"/>
    </xf>
    <xf numFmtId="0" fontId="0" fillId="8" borderId="0" xfId="0" applyFill="1" applyProtection="1">
      <protection hidden="1"/>
    </xf>
    <xf numFmtId="0" fontId="3" fillId="2" borderId="0" xfId="0" applyFont="1" applyFill="1" applyProtection="1">
      <protection hidden="1"/>
    </xf>
    <xf numFmtId="0" fontId="0" fillId="9" borderId="0" xfId="0" applyFill="1" applyProtection="1">
      <protection hidden="1"/>
    </xf>
    <xf numFmtId="0" fontId="5" fillId="9" borderId="0" xfId="1" applyFont="1" applyFill="1" applyAlignment="1" applyProtection="1">
      <protection hidden="1"/>
    </xf>
    <xf numFmtId="0" fontId="6" fillId="9" borderId="0" xfId="1" applyFont="1" applyFill="1" applyAlignment="1" applyProtection="1">
      <alignment vertical="center"/>
      <protection hidden="1"/>
    </xf>
    <xf numFmtId="0" fontId="6" fillId="9" borderId="0" xfId="1" applyFont="1" applyFill="1" applyProtection="1">
      <protection hidden="1"/>
    </xf>
    <xf numFmtId="0" fontId="5" fillId="2" borderId="0" xfId="1" applyFont="1" applyFill="1" applyAlignment="1" applyProtection="1">
      <protection hidden="1"/>
    </xf>
    <xf numFmtId="0" fontId="6" fillId="2" borderId="0" xfId="1" applyFont="1" applyFill="1" applyAlignment="1" applyProtection="1">
      <alignment vertical="center"/>
      <protection hidden="1"/>
    </xf>
    <xf numFmtId="0" fontId="7" fillId="2" borderId="0" xfId="1" applyFont="1" applyFill="1" applyProtection="1">
      <protection hidden="1"/>
    </xf>
    <xf numFmtId="0" fontId="3" fillId="3" borderId="0" xfId="0" applyFont="1" applyFill="1" applyProtection="1">
      <protection hidden="1"/>
    </xf>
    <xf numFmtId="0" fontId="0" fillId="3" borderId="0" xfId="0" applyFill="1" applyProtection="1">
      <protection hidden="1"/>
    </xf>
    <xf numFmtId="0" fontId="5" fillId="3" borderId="0" xfId="1" applyFont="1" applyFill="1" applyAlignment="1" applyProtection="1">
      <protection hidden="1"/>
    </xf>
    <xf numFmtId="0" fontId="6" fillId="3" borderId="0" xfId="0" applyFont="1" applyFill="1" applyProtection="1">
      <protection hidden="1"/>
    </xf>
    <xf numFmtId="0" fontId="7" fillId="3" borderId="0" xfId="1" quotePrefix="1" applyFont="1" applyFill="1" applyBorder="1" applyAlignment="1" applyProtection="1">
      <alignment vertical="center"/>
      <protection hidden="1"/>
    </xf>
    <xf numFmtId="0" fontId="7" fillId="4" borderId="0" xfId="1" quotePrefix="1" applyFont="1" applyFill="1" applyBorder="1" applyAlignment="1" applyProtection="1">
      <alignment vertical="center"/>
      <protection hidden="1"/>
    </xf>
    <xf numFmtId="0" fontId="7" fillId="2" borderId="0" xfId="1" quotePrefix="1" applyFont="1" applyFill="1" applyBorder="1" applyAlignment="1" applyProtection="1">
      <alignment vertical="top" wrapText="1"/>
      <protection hidden="1"/>
    </xf>
    <xf numFmtId="0" fontId="7" fillId="2" borderId="0" xfId="1" quotePrefix="1" applyFont="1" applyFill="1" applyBorder="1" applyAlignment="1" applyProtection="1">
      <alignment vertical="top"/>
      <protection hidden="1"/>
    </xf>
    <xf numFmtId="0" fontId="7" fillId="3" borderId="0" xfId="1" quotePrefix="1" applyFont="1" applyFill="1" applyBorder="1" applyAlignment="1" applyProtection="1">
      <alignment vertical="center" wrapText="1"/>
      <protection hidden="1"/>
    </xf>
    <xf numFmtId="164" fontId="7" fillId="8" borderId="7" xfId="3" quotePrefix="1" applyFont="1" applyFill="1" applyBorder="1" applyAlignment="1" applyProtection="1">
      <alignment vertical="center" wrapText="1"/>
      <protection hidden="1"/>
    </xf>
    <xf numFmtId="0" fontId="8" fillId="3" borderId="0" xfId="1" quotePrefix="1" applyFont="1" applyFill="1" applyBorder="1" applyAlignment="1" applyProtection="1">
      <alignment horizontal="left" vertical="center"/>
      <protection hidden="1"/>
    </xf>
    <xf numFmtId="0" fontId="7" fillId="3" borderId="2" xfId="1" quotePrefix="1" applyFont="1" applyFill="1" applyBorder="1" applyAlignment="1" applyProtection="1">
      <alignment horizontal="left" vertical="center"/>
      <protection hidden="1"/>
    </xf>
    <xf numFmtId="0" fontId="7" fillId="3" borderId="0" xfId="1" quotePrefix="1" applyFont="1" applyFill="1" applyBorder="1" applyAlignment="1" applyProtection="1">
      <alignment horizontal="left" vertical="center"/>
      <protection hidden="1"/>
    </xf>
    <xf numFmtId="0" fontId="6" fillId="3" borderId="4" xfId="1" applyFont="1" applyFill="1" applyBorder="1" applyAlignment="1" applyProtection="1">
      <alignment horizontal="left" vertical="center"/>
      <protection hidden="1"/>
    </xf>
    <xf numFmtId="0" fontId="7" fillId="3" borderId="5" xfId="1" quotePrefix="1" applyFont="1" applyFill="1" applyBorder="1" applyAlignment="1" applyProtection="1">
      <alignment horizontal="center" vertical="center"/>
      <protection hidden="1"/>
    </xf>
    <xf numFmtId="0" fontId="7" fillId="3" borderId="6" xfId="1" quotePrefix="1" applyFont="1" applyFill="1" applyBorder="1" applyAlignment="1" applyProtection="1">
      <alignment horizontal="center" vertical="center"/>
      <protection hidden="1"/>
    </xf>
    <xf numFmtId="0" fontId="25" fillId="3" borderId="4" xfId="0" applyFont="1" applyFill="1" applyBorder="1" applyAlignment="1" applyProtection="1">
      <alignment horizontal="left"/>
      <protection hidden="1"/>
    </xf>
    <xf numFmtId="0" fontId="25" fillId="3" borderId="5" xfId="0" applyFont="1" applyFill="1" applyBorder="1" applyAlignment="1" applyProtection="1">
      <alignment horizontal="center"/>
      <protection hidden="1"/>
    </xf>
    <xf numFmtId="0" fontId="25" fillId="3" borderId="6" xfId="0" applyFont="1" applyFill="1" applyBorder="1" applyAlignment="1" applyProtection="1">
      <alignment horizontal="center"/>
      <protection hidden="1"/>
    </xf>
    <xf numFmtId="0" fontId="25" fillId="3" borderId="0" xfId="0" applyFont="1" applyFill="1" applyBorder="1" applyAlignment="1" applyProtection="1">
      <alignment horizontal="left"/>
      <protection hidden="1"/>
    </xf>
    <xf numFmtId="0" fontId="25" fillId="2" borderId="0" xfId="0" applyFont="1" applyFill="1" applyProtection="1">
      <protection hidden="1"/>
    </xf>
    <xf numFmtId="0" fontId="1" fillId="2" borderId="0" xfId="0" applyFont="1" applyFill="1" applyAlignment="1" applyProtection="1">
      <alignment vertical="top" wrapText="1"/>
      <protection hidden="1"/>
    </xf>
    <xf numFmtId="0" fontId="0" fillId="2" borderId="0" xfId="0" applyFill="1" applyAlignment="1" applyProtection="1">
      <alignment vertical="top"/>
      <protection hidden="1"/>
    </xf>
    <xf numFmtId="0" fontId="0" fillId="3" borderId="0" xfId="0" applyFill="1" applyAlignment="1" applyProtection="1">
      <alignment horizontal="left"/>
      <protection hidden="1"/>
    </xf>
    <xf numFmtId="0" fontId="0" fillId="8" borderId="7" xfId="0" applyFill="1" applyBorder="1" applyProtection="1">
      <protection hidden="1"/>
    </xf>
    <xf numFmtId="164" fontId="25" fillId="8" borderId="7" xfId="3" applyFont="1" applyFill="1" applyBorder="1" applyProtection="1">
      <protection hidden="1"/>
    </xf>
    <xf numFmtId="0" fontId="0" fillId="3" borderId="11" xfId="0" applyFill="1" applyBorder="1" applyAlignment="1" applyProtection="1">
      <alignment horizontal="center"/>
      <protection hidden="1"/>
    </xf>
    <xf numFmtId="0" fontId="0" fillId="3" borderId="0" xfId="0" applyFill="1" applyBorder="1" applyAlignment="1" applyProtection="1">
      <alignment horizontal="center"/>
      <protection hidden="1"/>
    </xf>
    <xf numFmtId="2" fontId="25" fillId="3" borderId="10" xfId="0" applyNumberFormat="1" applyFont="1" applyFill="1" applyBorder="1" applyProtection="1">
      <protection hidden="1"/>
    </xf>
    <xf numFmtId="0" fontId="0" fillId="3" borderId="5" xfId="0" applyFill="1" applyBorder="1" applyAlignment="1" applyProtection="1">
      <alignment horizontal="center"/>
      <protection hidden="1"/>
    </xf>
    <xf numFmtId="2" fontId="0" fillId="3" borderId="5" xfId="0" applyNumberFormat="1" applyFill="1" applyBorder="1" applyProtection="1">
      <protection hidden="1"/>
    </xf>
    <xf numFmtId="0" fontId="0" fillId="3" borderId="5" xfId="0" applyFill="1" applyBorder="1" applyProtection="1">
      <protection hidden="1"/>
    </xf>
    <xf numFmtId="0" fontId="1" fillId="3" borderId="0" xfId="0" applyFont="1" applyFill="1" applyProtection="1">
      <protection hidden="1"/>
    </xf>
    <xf numFmtId="0" fontId="5" fillId="8" borderId="0" xfId="1" applyFont="1" applyFill="1" applyAlignment="1" applyProtection="1">
      <alignment vertical="center" wrapText="1"/>
      <protection hidden="1"/>
    </xf>
    <xf numFmtId="0" fontId="0" fillId="4" borderId="7" xfId="0" applyFill="1" applyBorder="1" applyProtection="1">
      <protection locked="0" hidden="1"/>
    </xf>
    <xf numFmtId="8" fontId="7" fillId="6" borderId="7" xfId="1" quotePrefix="1" applyNumberFormat="1" applyFont="1" applyFill="1" applyBorder="1" applyAlignment="1" applyProtection="1">
      <alignment vertical="center"/>
      <protection hidden="1"/>
    </xf>
    <xf numFmtId="44" fontId="7" fillId="6" borderId="7" xfId="1" quotePrefix="1" applyNumberFormat="1" applyFont="1" applyFill="1" applyBorder="1" applyAlignment="1" applyProtection="1">
      <alignment vertical="center"/>
      <protection hidden="1"/>
    </xf>
    <xf numFmtId="0" fontId="7" fillId="3" borderId="13" xfId="1" quotePrefix="1" applyFont="1" applyFill="1" applyBorder="1" applyAlignment="1" applyProtection="1">
      <alignment horizontal="left" vertical="center"/>
      <protection hidden="1"/>
    </xf>
    <xf numFmtId="0" fontId="7" fillId="3" borderId="11" xfId="1" quotePrefix="1" applyFont="1" applyFill="1" applyBorder="1" applyAlignment="1" applyProtection="1">
      <alignment horizontal="left" vertical="center"/>
      <protection hidden="1"/>
    </xf>
    <xf numFmtId="8" fontId="7" fillId="10" borderId="0" xfId="1" quotePrefix="1" applyNumberFormat="1" applyFont="1" applyFill="1" applyBorder="1" applyAlignment="1" applyProtection="1">
      <alignment horizontal="left" vertical="center"/>
      <protection hidden="1"/>
    </xf>
    <xf numFmtId="8" fontId="7" fillId="10" borderId="16" xfId="1" quotePrefix="1" applyNumberFormat="1" applyFont="1" applyFill="1" applyBorder="1" applyAlignment="1" applyProtection="1">
      <alignment horizontal="left" vertical="center"/>
      <protection hidden="1"/>
    </xf>
    <xf numFmtId="0" fontId="6" fillId="3" borderId="17" xfId="1" applyFont="1" applyFill="1" applyBorder="1" applyAlignment="1" applyProtection="1">
      <alignment horizontal="left" vertical="center"/>
      <protection hidden="1"/>
    </xf>
    <xf numFmtId="0" fontId="7" fillId="3" borderId="5" xfId="1" quotePrefix="1" applyFont="1" applyFill="1" applyBorder="1" applyAlignment="1" applyProtection="1">
      <alignment horizontal="left" vertical="center"/>
      <protection hidden="1"/>
    </xf>
    <xf numFmtId="0" fontId="7" fillId="3" borderId="18" xfId="1" quotePrefix="1" applyFont="1" applyFill="1" applyBorder="1" applyAlignment="1" applyProtection="1">
      <alignment horizontal="left" vertical="center"/>
      <protection hidden="1"/>
    </xf>
    <xf numFmtId="0" fontId="25" fillId="3" borderId="19" xfId="0" applyFont="1" applyFill="1" applyBorder="1" applyAlignment="1" applyProtection="1">
      <alignment horizontal="left"/>
      <protection hidden="1"/>
    </xf>
    <xf numFmtId="0" fontId="25" fillId="10" borderId="20" xfId="0" applyFont="1" applyFill="1" applyBorder="1" applyAlignment="1" applyProtection="1">
      <alignment horizontal="left"/>
      <protection hidden="1"/>
    </xf>
    <xf numFmtId="0" fontId="25" fillId="10" borderId="21" xfId="0" applyFont="1" applyFill="1" applyBorder="1" applyAlignment="1" applyProtection="1">
      <alignment horizontal="left"/>
      <protection hidden="1"/>
    </xf>
    <xf numFmtId="0" fontId="0" fillId="3" borderId="0" xfId="0" applyFill="1" applyAlignment="1" applyProtection="1">
      <alignment horizontal="left" vertical="top" wrapText="1"/>
      <protection hidden="1"/>
    </xf>
    <xf numFmtId="164" fontId="0" fillId="7" borderId="7" xfId="0" applyNumberFormat="1" applyFill="1" applyBorder="1" applyProtection="1">
      <protection hidden="1"/>
    </xf>
    <xf numFmtId="0" fontId="0" fillId="7" borderId="0" xfId="0" applyFill="1" applyAlignment="1" applyProtection="1">
      <protection hidden="1"/>
    </xf>
    <xf numFmtId="0" fontId="0" fillId="7" borderId="0" xfId="0" applyFill="1" applyProtection="1">
      <protection hidden="1"/>
    </xf>
    <xf numFmtId="0" fontId="0" fillId="3" borderId="0" xfId="0" applyFill="1" applyAlignment="1" applyProtection="1">
      <alignment horizontal="center"/>
      <protection hidden="1"/>
    </xf>
    <xf numFmtId="2" fontId="0" fillId="4" borderId="7" xfId="0" applyNumberFormat="1" applyFill="1" applyBorder="1" applyAlignment="1" applyProtection="1">
      <alignment vertical="center"/>
      <protection locked="0" hidden="1"/>
    </xf>
    <xf numFmtId="0" fontId="0" fillId="3" borderId="0" xfId="0" applyFill="1" applyAlignment="1" applyProtection="1">
      <alignment vertical="center"/>
      <protection hidden="1"/>
    </xf>
    <xf numFmtId="0" fontId="6" fillId="8" borderId="0" xfId="1" applyFont="1" applyFill="1" applyProtection="1">
      <protection hidden="1"/>
    </xf>
    <xf numFmtId="164" fontId="25" fillId="4" borderId="7" xfId="3" applyFont="1" applyFill="1" applyBorder="1" applyProtection="1">
      <protection locked="0" hidden="1"/>
    </xf>
    <xf numFmtId="9" fontId="7" fillId="7" borderId="7" xfId="4" quotePrefix="1" applyFont="1" applyFill="1" applyBorder="1" applyAlignment="1" applyProtection="1">
      <alignment vertical="center"/>
      <protection locked="0" hidden="1"/>
    </xf>
    <xf numFmtId="0" fontId="20" fillId="2" borderId="0" xfId="2" applyFont="1" applyFill="1" applyAlignment="1" applyProtection="1">
      <alignment horizontal="left" vertical="top" wrapText="1"/>
      <protection hidden="1"/>
    </xf>
    <xf numFmtId="0" fontId="14" fillId="2" borderId="0" xfId="1" applyFont="1" applyFill="1" applyAlignment="1" applyProtection="1">
      <alignment horizontal="left" vertical="center" wrapText="1"/>
      <protection hidden="1"/>
    </xf>
    <xf numFmtId="0" fontId="20" fillId="3" borderId="0" xfId="2" applyFont="1" applyFill="1" applyAlignment="1" applyProtection="1">
      <alignment horizontal="left" vertical="top" wrapText="1"/>
      <protection hidden="1"/>
    </xf>
    <xf numFmtId="0" fontId="0" fillId="3" borderId="0" xfId="0" applyFill="1" applyAlignment="1" applyProtection="1">
      <alignment horizontal="center"/>
      <protection hidden="1"/>
    </xf>
    <xf numFmtId="0" fontId="5" fillId="2" borderId="0" xfId="1" applyFont="1" applyFill="1" applyAlignment="1" applyProtection="1">
      <alignment horizontal="left"/>
      <protection hidden="1"/>
    </xf>
    <xf numFmtId="0" fontId="7" fillId="2" borderId="0" xfId="1" quotePrefix="1" applyFont="1" applyFill="1" applyBorder="1" applyAlignment="1" applyProtection="1">
      <alignment horizontal="left" vertical="top" wrapText="1"/>
      <protection hidden="1"/>
    </xf>
    <xf numFmtId="0" fontId="7" fillId="2" borderId="0" xfId="1" quotePrefix="1" applyFont="1" applyFill="1" applyBorder="1" applyAlignment="1" applyProtection="1">
      <alignment horizontal="left" vertical="top"/>
      <protection hidden="1"/>
    </xf>
    <xf numFmtId="0" fontId="5" fillId="2" borderId="0" xfId="1" applyFont="1" applyFill="1" applyAlignment="1" applyProtection="1">
      <alignment horizontal="left" vertical="center" wrapText="1"/>
      <protection hidden="1"/>
    </xf>
    <xf numFmtId="0" fontId="5" fillId="8" borderId="0" xfId="1" applyFont="1" applyFill="1" applyAlignment="1" applyProtection="1">
      <alignment horizontal="left" vertical="center" wrapText="1"/>
      <protection hidden="1"/>
    </xf>
    <xf numFmtId="0" fontId="7" fillId="7" borderId="0" xfId="1" quotePrefix="1" applyFont="1" applyFill="1" applyBorder="1" applyAlignment="1" applyProtection="1">
      <alignment horizontal="center" vertical="center"/>
      <protection hidden="1"/>
    </xf>
    <xf numFmtId="0" fontId="23" fillId="2" borderId="0" xfId="2" applyFont="1" applyFill="1" applyAlignment="1">
      <alignment horizontal="left"/>
    </xf>
  </cellXfs>
  <cellStyles count="5">
    <cellStyle name="Komma" xfId="3" builtinId="3"/>
    <cellStyle name="Link" xfId="2" builtinId="8"/>
    <cellStyle name="Normal" xfId="0" builtinId="0"/>
    <cellStyle name="Normal 2" xfId="1" xr:uid="{00000000-0005-0000-0000-000003000000}"/>
    <cellStyle name="Procent" xfId="4" builtinId="5"/>
  </cellStyles>
  <dxfs count="34">
    <dxf>
      <fill>
        <patternFill>
          <bgColor rgb="FFFFFF00"/>
        </patternFill>
      </fill>
      <border>
        <left style="thin">
          <color auto="1"/>
        </left>
        <bottom style="thin">
          <color auto="1"/>
        </bottom>
      </border>
    </dxf>
    <dxf>
      <fill>
        <patternFill>
          <bgColor rgb="FFFFFF00"/>
        </patternFill>
      </fill>
      <border>
        <left style="thin">
          <color auto="1"/>
        </lef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ill>
        <patternFill>
          <bgColor rgb="FFFFFF00"/>
        </patternFill>
      </fill>
      <border>
        <left style="thin">
          <color auto="1"/>
        </left>
        <right style="thin">
          <color auto="1"/>
        </right>
        <bottom style="thin">
          <color auto="1"/>
        </bottom>
      </border>
    </dxf>
    <dxf>
      <fill>
        <patternFill>
          <bgColor rgb="FFFFFF00"/>
        </patternFill>
      </fill>
      <border>
        <left style="thin">
          <color auto="1"/>
        </left>
        <right style="thin">
          <color auto="1"/>
        </right>
        <bottom style="thin">
          <color auto="1"/>
        </bottom>
        <vertical/>
        <horizontal/>
      </border>
    </dxf>
    <dxf>
      <font>
        <color theme="9" tint="0.59996337778862885"/>
      </font>
      <fill>
        <patternFill>
          <bgColor theme="9" tint="0.59996337778862885"/>
        </patternFill>
      </fill>
      <border>
        <left/>
        <right/>
        <top/>
        <bottom/>
      </border>
    </dxf>
    <dxf>
      <font>
        <color theme="9" tint="0.59996337778862885"/>
      </font>
      <fill>
        <patternFill>
          <bgColor theme="9" tint="0.59996337778862885"/>
        </patternFill>
      </fill>
      <border>
        <left/>
        <right/>
        <top/>
        <bottom/>
      </border>
    </dxf>
    <dxf>
      <font>
        <color theme="9" tint="0.59996337778862885"/>
      </font>
      <fill>
        <patternFill>
          <bgColor theme="9" tint="0.59996337778862885"/>
        </patternFill>
      </fill>
      <border>
        <left/>
        <right/>
        <top/>
        <bottom/>
      </border>
    </dxf>
    <dxf>
      <font>
        <color theme="9" tint="0.59996337778862885"/>
      </font>
      <fill>
        <patternFill>
          <bgColor theme="9" tint="0.5999633777886288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515951</xdr:colOff>
      <xdr:row>0</xdr:row>
      <xdr:rowOff>76200</xdr:rowOff>
    </xdr:from>
    <xdr:to>
      <xdr:col>15</xdr:col>
      <xdr:colOff>26366</xdr:colOff>
      <xdr:row>3</xdr:row>
      <xdr:rowOff>170180</xdr:rowOff>
    </xdr:to>
    <xdr:pic>
      <xdr:nvPicPr>
        <xdr:cNvPr id="2" name="Billede 1">
          <a:extLst>
            <a:ext uri="{FF2B5EF4-FFF2-40B4-BE49-F238E27FC236}">
              <a16:creationId xmlns:a16="http://schemas.microsoft.com/office/drawing/2014/main" id="{7E17BA25-CD42-446B-8EFE-4134774D00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1551" y="76200"/>
          <a:ext cx="1948815" cy="703580"/>
        </a:xfrm>
        <a:prstGeom prst="rect">
          <a:avLst/>
        </a:prstGeom>
      </xdr:spPr>
    </xdr:pic>
    <xdr:clientData/>
  </xdr:twoCellAnchor>
  <xdr:twoCellAnchor>
    <xdr:from>
      <xdr:col>1</xdr:col>
      <xdr:colOff>577850</xdr:colOff>
      <xdr:row>9</xdr:row>
      <xdr:rowOff>301626</xdr:rowOff>
    </xdr:from>
    <xdr:to>
      <xdr:col>13</xdr:col>
      <xdr:colOff>606425</xdr:colOff>
      <xdr:row>18</xdr:row>
      <xdr:rowOff>95251</xdr:rowOff>
    </xdr:to>
    <xdr:sp macro="" textlink="">
      <xdr:nvSpPr>
        <xdr:cNvPr id="3" name="Tekstfelt 2">
          <a:extLst>
            <a:ext uri="{FF2B5EF4-FFF2-40B4-BE49-F238E27FC236}">
              <a16:creationId xmlns:a16="http://schemas.microsoft.com/office/drawing/2014/main" id="{3C47D8E3-1167-47F5-B7BF-EA42CC0155AF}"/>
            </a:ext>
          </a:extLst>
        </xdr:cNvPr>
        <xdr:cNvSpPr txBox="1"/>
      </xdr:nvSpPr>
      <xdr:spPr>
        <a:xfrm>
          <a:off x="1187450" y="4892676"/>
          <a:ext cx="7343775" cy="1708150"/>
        </a:xfrm>
        <a:prstGeom prst="rect">
          <a:avLst/>
        </a:prstGeom>
        <a:solidFill>
          <a:schemeClr val="accent6">
            <a:lumMod val="40000"/>
            <a:lumOff val="60000"/>
          </a:schemeClr>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Opgørelsen af støtteberettigede omkostninger</a:t>
          </a:r>
        </a:p>
        <a:p>
          <a:endParaRPr lang="da-DK" sz="1100" b="1"/>
        </a:p>
        <a:p>
          <a:r>
            <a:rPr lang="da-DK" sz="1100"/>
            <a:t>De støtteberettigede omkostninger beregnes som forskellen mellem nettonutidsværdien af leasingomkostningerne for det aktuelle udstyr og det mindre miljø- eller energivenlige udstyr, der ville være blevet leaset uden tilskud.</a:t>
          </a:r>
        </a:p>
        <a:p>
          <a:endParaRPr lang="da-DK" sz="1100"/>
        </a:p>
        <a:p>
          <a:r>
            <a:rPr lang="da-DK" sz="1100"/>
            <a:t>Det mindre miljø- eller energivenlige udstyr skal vurderes realistisk og troværdigt. Hvis der ikke findes et pålideligt og realistisk alternativ til mindre miljø- eller energivenligt udstyr, kan der ikke søges om tilskud til disse projekttyper.</a:t>
          </a:r>
        </a:p>
        <a:p>
          <a:endParaRPr lang="da-DK" sz="1100"/>
        </a:p>
        <a:p>
          <a:r>
            <a:rPr lang="da-DK" sz="1100"/>
            <a:t>På fanen Leasing i Erhvervspuljen findes en beskrivelse af, hvordan det mindre miljø- eller energivenlige udstyr skal opgøres. </a:t>
          </a:r>
        </a:p>
      </xdr:txBody>
    </xdr:sp>
    <xdr:clientData/>
  </xdr:twoCellAnchor>
  <xdr:twoCellAnchor>
    <xdr:from>
      <xdr:col>2</xdr:col>
      <xdr:colOff>3173</xdr:colOff>
      <xdr:row>7</xdr:row>
      <xdr:rowOff>0</xdr:rowOff>
    </xdr:from>
    <xdr:to>
      <xdr:col>14</xdr:col>
      <xdr:colOff>9524</xdr:colOff>
      <xdr:row>9</xdr:row>
      <xdr:rowOff>38100</xdr:rowOff>
    </xdr:to>
    <xdr:sp macro="" textlink="">
      <xdr:nvSpPr>
        <xdr:cNvPr id="4" name="Tekstfelt 3">
          <a:extLst>
            <a:ext uri="{FF2B5EF4-FFF2-40B4-BE49-F238E27FC236}">
              <a16:creationId xmlns:a16="http://schemas.microsoft.com/office/drawing/2014/main" id="{17F40C25-7DF1-4D53-AB12-62BF88CD1E09}"/>
            </a:ext>
          </a:extLst>
        </xdr:cNvPr>
        <xdr:cNvSpPr txBox="1"/>
      </xdr:nvSpPr>
      <xdr:spPr>
        <a:xfrm>
          <a:off x="1222373" y="1343025"/>
          <a:ext cx="7321551" cy="3209925"/>
        </a:xfrm>
        <a:prstGeom prst="rect">
          <a:avLst/>
        </a:prstGeom>
        <a:solidFill>
          <a:schemeClr val="accent6">
            <a:lumMod val="40000"/>
            <a:lumOff val="60000"/>
          </a:schemeClr>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1100" b="1">
              <a:effectLst/>
              <a:latin typeface="+mn-lt"/>
              <a:ea typeface="Times New Roman" panose="02020603050405020304" pitchFamily="18" charset="0"/>
              <a:cs typeface="Times New Roman" panose="02020603050405020304" pitchFamily="18" charset="0"/>
            </a:rPr>
            <a:t>Standardløsning for leasing</a:t>
          </a:r>
          <a:br>
            <a:rPr lang="da-DK" sz="1100">
              <a:effectLst/>
              <a:latin typeface="+mn-lt"/>
              <a:ea typeface="Times New Roman" panose="02020603050405020304" pitchFamily="18" charset="0"/>
              <a:cs typeface="Times New Roman" panose="02020603050405020304" pitchFamily="18" charset="0"/>
            </a:rPr>
          </a:br>
          <a:r>
            <a:rPr lang="da-DK" sz="1100">
              <a:effectLst/>
              <a:latin typeface="+mn-lt"/>
              <a:ea typeface="Times New Roman" panose="02020603050405020304" pitchFamily="18" charset="0"/>
              <a:cs typeface="Times New Roman" panose="02020603050405020304" pitchFamily="18" charset="0"/>
            </a:rPr>
            <a:t>Standardløsningen for leasing bruges til at beregne de støtteberettigede omkostninger i projekter, der indeholder leasing. Du kan kun få støtte til leasingudgifter, hvis leasingaftalen opfylder disse krav:</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Aftalen skal indeholde et vilkår om, at du overtager ejerskabet af det leasede udstyr, når den sidste betaling er lavet. </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Alle</a:t>
          </a:r>
          <a:r>
            <a:rPr lang="da-DK" sz="1100" baseline="0">
              <a:effectLst/>
              <a:latin typeface="+mn-lt"/>
              <a:ea typeface="Times New Roman" panose="02020603050405020304" pitchFamily="18" charset="0"/>
              <a:cs typeface="Times New Roman" panose="02020603050405020304" pitchFamily="18" charset="0"/>
            </a:rPr>
            <a:t> betalinger skal fremgå af aftalen samt</a:t>
          </a:r>
          <a:r>
            <a:rPr lang="da-DK" sz="1100">
              <a:effectLst/>
              <a:latin typeface="+mn-lt"/>
              <a:ea typeface="Times New Roman" panose="02020603050405020304" pitchFamily="18" charset="0"/>
              <a:cs typeface="Times New Roman" panose="02020603050405020304" pitchFamily="18" charset="0"/>
            </a:rPr>
            <a:t> hvornår de betales.</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Anskaffelsesprisen på det leasede skal være angivet.</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Aftalens varighed skal være mindst 12 måneder og højst 15 år.</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Aftalen skal være gensidigt uopsigelig i hele perioden.</a:t>
          </a:r>
          <a:endParaRPr lang="da-DK" sz="110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a:effectLst/>
              <a:latin typeface="+mn-lt"/>
              <a:ea typeface="Times New Roman" panose="02020603050405020304" pitchFamily="18" charset="0"/>
              <a:cs typeface="Times New Roman" panose="02020603050405020304" pitchFamily="18" charset="0"/>
            </a:rPr>
            <a:t>Hvis du allerede på ansøgningstidspunktet ved, at du vil lease, anbefales det, at du angiver det som leasing. Det kan nemlig påvirke, hvor stort et støttebeløb du kan få.</a:t>
          </a:r>
          <a:endParaRPr lang="da-DK" sz="1100">
            <a:effectLst/>
            <a:latin typeface="+mn-lt"/>
            <a:ea typeface="Calibri" panose="020F0502020204030204" pitchFamily="34" charset="0"/>
            <a:cs typeface="Times New Roman" panose="02020603050405020304" pitchFamily="18" charset="0"/>
          </a:endParaRPr>
        </a:p>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945090</xdr:colOff>
      <xdr:row>0</xdr:row>
      <xdr:rowOff>0</xdr:rowOff>
    </xdr:from>
    <xdr:to>
      <xdr:col>26</xdr:col>
      <xdr:colOff>439258</xdr:colOff>
      <xdr:row>2</xdr:row>
      <xdr:rowOff>212273</xdr:rowOff>
    </xdr:to>
    <xdr:pic>
      <xdr:nvPicPr>
        <xdr:cNvPr id="2" name="Billede 1">
          <a:extLst>
            <a:ext uri="{FF2B5EF4-FFF2-40B4-BE49-F238E27FC236}">
              <a16:creationId xmlns:a16="http://schemas.microsoft.com/office/drawing/2014/main" id="{5D85B3B9-84AB-413C-A651-0E0C810FF2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35994" y="0"/>
          <a:ext cx="1812300" cy="602454"/>
        </a:xfrm>
        <a:prstGeom prst="rect">
          <a:avLst/>
        </a:prstGeom>
      </xdr:spPr>
    </xdr:pic>
    <xdr:clientData/>
  </xdr:twoCellAnchor>
  <xdr:twoCellAnchor>
    <xdr:from>
      <xdr:col>20</xdr:col>
      <xdr:colOff>485029</xdr:colOff>
      <xdr:row>5</xdr:row>
      <xdr:rowOff>182469</xdr:rowOff>
    </xdr:from>
    <xdr:to>
      <xdr:col>30</xdr:col>
      <xdr:colOff>504265</xdr:colOff>
      <xdr:row>49</xdr:row>
      <xdr:rowOff>137711</xdr:rowOff>
    </xdr:to>
    <xdr:sp macro="" textlink="">
      <xdr:nvSpPr>
        <xdr:cNvPr id="9" name="Tekstfelt 8">
          <a:extLst>
            <a:ext uri="{FF2B5EF4-FFF2-40B4-BE49-F238E27FC236}">
              <a16:creationId xmlns:a16="http://schemas.microsoft.com/office/drawing/2014/main" id="{FBB323DB-09A3-44DC-B5C8-D86ABF927A74}"/>
            </a:ext>
          </a:extLst>
        </xdr:cNvPr>
        <xdr:cNvSpPr txBox="1"/>
      </xdr:nvSpPr>
      <xdr:spPr>
        <a:xfrm>
          <a:off x="15243041" y="1192349"/>
          <a:ext cx="7203152" cy="11006537"/>
        </a:xfrm>
        <a:prstGeom prst="rect">
          <a:avLst/>
        </a:prstGeom>
        <a:solidFill>
          <a:schemeClr val="accent6">
            <a:lumMod val="40000"/>
            <a:lumOff val="60000"/>
          </a:schemeClr>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7000"/>
            </a:lnSpc>
            <a:spcBef>
              <a:spcPts val="0"/>
            </a:spcBef>
            <a:spcAft>
              <a:spcPts val="800"/>
            </a:spcAft>
            <a:buClrTx/>
            <a:buSzTx/>
            <a:buFontTx/>
            <a:buNone/>
            <a:tabLst/>
            <a:defRPr/>
          </a:pPr>
          <a:r>
            <a:rPr kumimoji="0" lang="da-DK" sz="12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1. Hjælpetekst til udfyldelse af tabel over leasingaftalen </a:t>
          </a:r>
          <a:endParaRPr kumimoji="0" lang="da-DK"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År 0 indtastes alle de omkostninger på leasingaftalen, som er afholdt og betalt inden anmodning om udbetaling.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År 1-X indtastes ydelserne for de pågældende år. X er antallet af år, som leasingkontrakten løber over.</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År X indtastes restbeløbet, som betales ved udgange af leasingkontrakten. </a:t>
          </a:r>
        </a:p>
        <a:p>
          <a:pPr marL="0" marR="0" lvl="0" indent="0" defTabSz="914400" eaLnBrk="1" fontAlgn="auto" latinLnBrk="0" hangingPunct="1">
            <a:lnSpc>
              <a:spcPct val="107000"/>
            </a:lnSpc>
            <a:spcBef>
              <a:spcPts val="0"/>
            </a:spcBef>
            <a:spcAft>
              <a:spcPts val="800"/>
            </a:spcAft>
            <a:buClrTx/>
            <a:buSzTx/>
            <a:buFontTx/>
            <a:buNone/>
            <a:tabLst/>
            <a:defRPr/>
          </a:pPr>
          <a:r>
            <a:rPr kumimoji="0" lang="da-DK"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Dokumentation: </a:t>
          </a:r>
          <a:endPar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På ansøgningstidspunktet udkast til en leasingaftale</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kumimoji="0" lang="da-DK"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På udbetalingstidspunktet en underskrevet leasingaftale</a:t>
          </a:r>
        </a:p>
        <a:p>
          <a:pPr>
            <a:lnSpc>
              <a:spcPct val="107000"/>
            </a:lnSpc>
            <a:spcAft>
              <a:spcPts val="800"/>
            </a:spcAft>
          </a:pPr>
          <a:endParaRPr lang="da-DK" sz="1100" b="1">
            <a:effectLst/>
            <a:latin typeface="+mn-lt"/>
            <a:ea typeface="Times New Roman" panose="02020603050405020304" pitchFamily="18" charset="0"/>
            <a:cs typeface="Times New Roman" panose="02020603050405020304" pitchFamily="18" charset="0"/>
          </a:endParaRPr>
        </a:p>
        <a:p>
          <a:pPr>
            <a:lnSpc>
              <a:spcPct val="107000"/>
            </a:lnSpc>
            <a:spcAft>
              <a:spcPts val="800"/>
            </a:spcAft>
          </a:pPr>
          <a:r>
            <a:rPr lang="da-DK" sz="1200" b="1">
              <a:effectLst/>
              <a:latin typeface="+mn-lt"/>
              <a:ea typeface="Times New Roman" panose="02020603050405020304" pitchFamily="18" charset="0"/>
              <a:cs typeface="Times New Roman" panose="02020603050405020304" pitchFamily="18" charset="0"/>
            </a:rPr>
            <a:t>2. Hjælpetekst til opgørelse af mindre miljø- eller energivenligt udstyr</a:t>
          </a:r>
          <a:br>
            <a:rPr lang="da-DK" sz="1100">
              <a:effectLst/>
              <a:latin typeface="+mn-lt"/>
              <a:ea typeface="Times New Roman" panose="02020603050405020304" pitchFamily="18" charset="0"/>
              <a:cs typeface="Times New Roman" panose="02020603050405020304" pitchFamily="18" charset="0"/>
            </a:rPr>
          </a:br>
          <a:r>
            <a:rPr lang="da-DK" sz="1100">
              <a:effectLst/>
              <a:latin typeface="+mn-lt"/>
              <a:ea typeface="Times New Roman" panose="02020603050405020304" pitchFamily="18" charset="0"/>
              <a:cs typeface="Times New Roman" panose="02020603050405020304" pitchFamily="18" charset="0"/>
            </a:rPr>
            <a:t>Det mindre miljø- og energivenlige udstyr forstås som det udstyr, der ville være blevet installeret, hvis der ikke var givet støtte. For eksempel en gaskedel i stedet for en varmepumpe eller en dieseltruck i stedet for en elektrisk truck.</a:t>
          </a:r>
          <a:endParaRPr lang="da-DK" sz="110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a:effectLst/>
              <a:latin typeface="+mn-lt"/>
              <a:ea typeface="Times New Roman" panose="02020603050405020304" pitchFamily="18" charset="0"/>
              <a:cs typeface="Times New Roman" panose="02020603050405020304" pitchFamily="18" charset="0"/>
            </a:rPr>
            <a:t>Der er to metoder til at opgøre værdien af leasingaftalen for det mindre miljø- eller energivenlige udstyr:</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mj-lt"/>
            <a:buAutoNum type="arabicPeriod"/>
            <a:tabLst>
              <a:tab pos="457200" algn="l"/>
            </a:tabLst>
          </a:pPr>
          <a:r>
            <a:rPr lang="da-DK" sz="1100">
              <a:effectLst/>
              <a:latin typeface="+mn-lt"/>
              <a:ea typeface="Times New Roman" panose="02020603050405020304" pitchFamily="18" charset="0"/>
              <a:cs typeface="Times New Roman" panose="02020603050405020304" pitchFamily="18" charset="0"/>
            </a:rPr>
            <a:t>En fiktiv leasingkontrakt for det mindre miljø- eller energivenlige udstyr.</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mj-lt"/>
            <a:buAutoNum type="arabicPeriod"/>
            <a:tabLst>
              <a:tab pos="457200" algn="l"/>
            </a:tabLst>
          </a:pPr>
          <a:r>
            <a:rPr lang="da-DK" sz="1100">
              <a:effectLst/>
              <a:latin typeface="+mn-lt"/>
              <a:ea typeface="Times New Roman" panose="02020603050405020304" pitchFamily="18" charset="0"/>
              <a:cs typeface="Times New Roman" panose="02020603050405020304" pitchFamily="18" charset="0"/>
            </a:rPr>
            <a:t>Anskaffelsesprisen for det mindre miljø- eller energivenlige udstyr.</a:t>
          </a:r>
          <a:endParaRPr lang="da-DK" sz="110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b="1">
              <a:effectLst/>
              <a:latin typeface="+mn-lt"/>
              <a:ea typeface="Times New Roman" panose="02020603050405020304" pitchFamily="18" charset="0"/>
              <a:cs typeface="Times New Roman" panose="02020603050405020304" pitchFamily="18" charset="0"/>
            </a:rPr>
            <a:t>Leasingkontrakten</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Leasingkontrakten skal være udarbejdet af et leasingselskab og fremstå realistisk og troværdig i forhold til det pågældende udstyr.</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Som dokumentation skal du indsende den fiktive leasingkontrakt.</a:t>
          </a:r>
          <a:endParaRPr lang="da-DK" sz="11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Ydelserne skal indtastes på samme måde som i tabellen over leasingaftalen.</a:t>
          </a:r>
          <a:endParaRPr lang="da-DK" sz="110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b="1">
              <a:effectLst/>
              <a:latin typeface="+mn-lt"/>
              <a:ea typeface="Times New Roman" panose="02020603050405020304" pitchFamily="18" charset="0"/>
              <a:cs typeface="Times New Roman" panose="02020603050405020304" pitchFamily="18" charset="0"/>
            </a:rPr>
            <a:t>Anskaffelsespris</a:t>
          </a:r>
          <a:br>
            <a:rPr lang="da-DK" sz="1100">
              <a:effectLst/>
              <a:latin typeface="+mn-lt"/>
              <a:ea typeface="Times New Roman" panose="02020603050405020304" pitchFamily="18" charset="0"/>
              <a:cs typeface="Times New Roman" panose="02020603050405020304" pitchFamily="18" charset="0"/>
            </a:rPr>
          </a:br>
          <a:r>
            <a:rPr lang="da-DK" sz="1100">
              <a:effectLst/>
              <a:latin typeface="+mn-lt"/>
              <a:ea typeface="Times New Roman" panose="02020603050405020304" pitchFamily="18" charset="0"/>
              <a:cs typeface="Times New Roman" panose="02020603050405020304" pitchFamily="18" charset="0"/>
            </a:rPr>
            <a:t>Opgørelsen afhænger af, om det drejer sig om varmepumper eller andet udstyr.</a:t>
          </a:r>
          <a:endParaRPr lang="da-DK" sz="105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b="1" i="1">
              <a:effectLst/>
              <a:latin typeface="+mn-lt"/>
              <a:ea typeface="Times New Roman" panose="02020603050405020304" pitchFamily="18" charset="0"/>
              <a:cs typeface="Times New Roman" panose="02020603050405020304" pitchFamily="18" charset="0"/>
            </a:rPr>
            <a:t>For varmepumper</a:t>
          </a:r>
          <a:endParaRPr lang="da-DK" sz="1050" b="1" i="1">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Du skal indtaste effekten for den leasede varmepumpe eller de leasede varmepumper. Effekten skal dokumenteres enten ved at fremgå direkte af leasingaftalen eller via et modelnummer, som er angivet i leasingaftalen.</a:t>
          </a:r>
          <a:endParaRPr lang="da-DK" sz="105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På baggrund af disse oplysninger beregnes anskaffelsesprisen automatisk.</a:t>
          </a:r>
          <a:endParaRPr lang="da-DK" sz="1050">
            <a:effectLst/>
            <a:latin typeface="+mn-lt"/>
            <a:ea typeface="Calibri" panose="020F0502020204030204" pitchFamily="34" charset="0"/>
            <a:cs typeface="Times New Roman" panose="02020603050405020304" pitchFamily="18" charset="0"/>
          </a:endParaRPr>
        </a:p>
        <a:p>
          <a:pPr>
            <a:lnSpc>
              <a:spcPct val="107000"/>
            </a:lnSpc>
            <a:spcAft>
              <a:spcPts val="800"/>
            </a:spcAft>
          </a:pPr>
          <a:r>
            <a:rPr lang="da-DK" sz="1100" b="1" i="1">
              <a:effectLst/>
              <a:latin typeface="+mn-lt"/>
              <a:ea typeface="Times New Roman" panose="02020603050405020304" pitchFamily="18" charset="0"/>
              <a:cs typeface="Times New Roman" panose="02020603050405020304" pitchFamily="18" charset="0"/>
            </a:rPr>
            <a:t>For andet udstyr</a:t>
          </a:r>
          <a:endParaRPr lang="da-DK" sz="1050" i="1">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Du skal indtaste anskaffelsesprisen for det mindre miljø- eller energivenlige udstyr. Prisen skal være uden moms og kan inkludere installationsomkostninger, hvis dette fremgår af leasingkontrakten for det ønskede udstyr.</a:t>
          </a:r>
          <a:endParaRPr lang="da-DK" sz="105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100">
              <a:effectLst/>
              <a:latin typeface="+mn-lt"/>
              <a:ea typeface="Times New Roman" panose="02020603050405020304" pitchFamily="18" charset="0"/>
              <a:cs typeface="Times New Roman" panose="02020603050405020304" pitchFamily="18" charset="0"/>
            </a:rPr>
            <a:t>Som dokumentation skal du indsende valide kilder til prisen, for eksempel tilbud fra eksterne leverandører eller oplysninger fra energikataloget.</a:t>
          </a:r>
        </a:p>
        <a:p>
          <a:pPr marL="342900" lvl="0" indent="-342900">
            <a:lnSpc>
              <a:spcPct val="107000"/>
            </a:lnSpc>
            <a:spcAft>
              <a:spcPts val="800"/>
            </a:spcAft>
            <a:buSzPts val="1000"/>
            <a:buFont typeface="Symbol" panose="05050102010706020507" pitchFamily="18" charset="2"/>
            <a:buChar char=""/>
            <a:tabLst>
              <a:tab pos="457200" algn="l"/>
            </a:tabLst>
          </a:pPr>
          <a:endParaRPr lang="da-DK" sz="1100">
            <a:effectLst/>
            <a:latin typeface="+mn-lt"/>
            <a:ea typeface="Times New Roman" panose="02020603050405020304" pitchFamily="18" charset="0"/>
            <a:cs typeface="Times New Roman" panose="02020603050405020304" pitchFamily="18" charset="0"/>
          </a:endParaRPr>
        </a:p>
        <a:p>
          <a:pPr>
            <a:lnSpc>
              <a:spcPct val="107000"/>
            </a:lnSpc>
            <a:spcAft>
              <a:spcPts val="800"/>
            </a:spcAft>
          </a:pPr>
          <a:r>
            <a:rPr lang="da-DK" sz="1200" b="1">
              <a:effectLst/>
              <a:latin typeface="+mn-lt"/>
              <a:ea typeface="Times New Roman" panose="02020603050405020304" pitchFamily="18" charset="0"/>
              <a:cs typeface="Times New Roman" panose="02020603050405020304" pitchFamily="18" charset="0"/>
            </a:rPr>
            <a:t>3. Andre oplysninger om projektet</a:t>
          </a:r>
          <a:br>
            <a:rPr lang="da-DK" sz="1050">
              <a:effectLst/>
              <a:latin typeface="Times New Roman" panose="02020603050405020304" pitchFamily="18" charset="0"/>
              <a:ea typeface="Times New Roman" panose="02020603050405020304" pitchFamily="18" charset="0"/>
              <a:cs typeface="Times New Roman" panose="02020603050405020304" pitchFamily="18" charset="0"/>
            </a:rPr>
          </a:br>
          <a:r>
            <a:rPr lang="da-DK" sz="1050">
              <a:effectLst/>
              <a:latin typeface="+mn-lt"/>
              <a:ea typeface="Times New Roman" panose="02020603050405020304" pitchFamily="18" charset="0"/>
              <a:cs typeface="Times New Roman" panose="02020603050405020304" pitchFamily="18" charset="0"/>
            </a:rPr>
            <a:t>For at beregne investeringsomkostninger og rateudbetalinger skal du indtaste:</a:t>
          </a:r>
          <a:endParaRPr lang="da-DK" sz="10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da-DK" sz="1050">
              <a:effectLst/>
              <a:latin typeface="+mn-lt"/>
              <a:ea typeface="Times New Roman" panose="02020603050405020304" pitchFamily="18" charset="0"/>
              <a:cs typeface="Times New Roman" panose="02020603050405020304" pitchFamily="18" charset="0"/>
            </a:rPr>
            <a:t>Ekstra investeringsomkostninger: Udgifter, der ikke er en del af leasingaftalen, f.eks. rådgiverhonorar eller miljøtilladelser. Hvis der ikke er ekstra udgifter, behøver du ikke indtaste noget.</a:t>
          </a:r>
          <a:endParaRPr lang="da-DK" sz="1000">
            <a:effectLst/>
            <a:latin typeface="+mn-lt"/>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endParaRPr lang="da-DK" sz="1050">
            <a:effectLst/>
            <a:latin typeface="Times New Roman" panose="02020603050405020304" pitchFamily="18" charset="0"/>
            <a:ea typeface="Times New Roman" panose="02020603050405020304" pitchFamily="18" charset="0"/>
            <a:cs typeface="Times New Roman" panose="02020603050405020304" pitchFamily="18" charset="0"/>
          </a:endParaRPr>
        </a:p>
        <a:p>
          <a:pPr>
            <a:lnSpc>
              <a:spcPct val="107000"/>
            </a:lnSpc>
            <a:spcAft>
              <a:spcPts val="800"/>
            </a:spcAft>
          </a:pPr>
          <a:r>
            <a:rPr lang="da-DK" sz="1200" b="1">
              <a:effectLst/>
              <a:latin typeface="Calibri" panose="020F0502020204030204" pitchFamily="34" charset="0"/>
              <a:ea typeface="Calibri" panose="020F0502020204030204" pitchFamily="34" charset="0"/>
              <a:cs typeface="Times New Roman" panose="02020603050405020304" pitchFamily="18" charset="0"/>
            </a:rPr>
            <a:t>4. Investeringsomkostninger i ansøgningsskemaet</a:t>
          </a:r>
          <a:br>
            <a:rPr lang="da-DK" sz="1050">
              <a:effectLst/>
              <a:latin typeface="Calibri" panose="020F0502020204030204" pitchFamily="34" charset="0"/>
              <a:ea typeface="Calibri" panose="020F0502020204030204" pitchFamily="34" charset="0"/>
              <a:cs typeface="Times New Roman" panose="02020603050405020304" pitchFamily="18" charset="0"/>
            </a:rPr>
          </a:br>
          <a:r>
            <a:rPr lang="da-DK" sz="1050">
              <a:effectLst/>
              <a:latin typeface="Calibri" panose="020F0502020204030204" pitchFamily="34" charset="0"/>
              <a:ea typeface="Calibri" panose="020F0502020204030204" pitchFamily="34" charset="0"/>
              <a:cs typeface="Times New Roman" panose="02020603050405020304" pitchFamily="18" charset="0"/>
            </a:rPr>
            <a:t>Du skal indtaste to beløb</a:t>
          </a:r>
          <a:r>
            <a:rPr lang="da-DK" sz="1050" baseline="0">
              <a:effectLst/>
              <a:latin typeface="Calibri" panose="020F0502020204030204" pitchFamily="34" charset="0"/>
              <a:ea typeface="Calibri" panose="020F0502020204030204" pitchFamily="34" charset="0"/>
              <a:cs typeface="Times New Roman" panose="02020603050405020304" pitchFamily="18" charset="0"/>
            </a:rPr>
            <a:t> i ansøgningsskemaet. Under feltet støtteberettigede omkostninger skal du indtaste de beregnede støtteberettigede omkostninger og under investeringsomkostninger skal du indtaste investeringsomkostninger.</a:t>
          </a:r>
          <a:endParaRPr lang="da-DK" sz="105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endParaRPr lang="da-DK" sz="105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endParaRPr lang="da-DK"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endParaRPr lang="da-DK" sz="1050">
            <a:effectLst/>
            <a:latin typeface="+mn-lt"/>
            <a:ea typeface="Calibri" panose="020F0502020204030204" pitchFamily="34" charset="0"/>
            <a:cs typeface="Times New Roman" panose="02020603050405020304" pitchFamily="18" charset="0"/>
          </a:endParaRP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421215</xdr:colOff>
      <xdr:row>0</xdr:row>
      <xdr:rowOff>142875</xdr:rowOff>
    </xdr:from>
    <xdr:to>
      <xdr:col>18</xdr:col>
      <xdr:colOff>486883</xdr:colOff>
      <xdr:row>3</xdr:row>
      <xdr:rowOff>202748</xdr:rowOff>
    </xdr:to>
    <xdr:pic>
      <xdr:nvPicPr>
        <xdr:cNvPr id="4" name="Billede 3">
          <a:extLst>
            <a:ext uri="{FF2B5EF4-FFF2-40B4-BE49-F238E27FC236}">
              <a16:creationId xmlns:a16="http://schemas.microsoft.com/office/drawing/2014/main" id="{09CD1AE1-A5D9-48A3-A9A1-9F211EF5B7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1690" y="142875"/>
          <a:ext cx="1808743" cy="631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306401</xdr:colOff>
      <xdr:row>0</xdr:row>
      <xdr:rowOff>0</xdr:rowOff>
    </xdr:from>
    <xdr:to>
      <xdr:col>14</xdr:col>
      <xdr:colOff>429591</xdr:colOff>
      <xdr:row>3</xdr:row>
      <xdr:rowOff>93980</xdr:rowOff>
    </xdr:to>
    <xdr:pic>
      <xdr:nvPicPr>
        <xdr:cNvPr id="2" name="Billede 1">
          <a:extLst>
            <a:ext uri="{FF2B5EF4-FFF2-40B4-BE49-F238E27FC236}">
              <a16:creationId xmlns:a16="http://schemas.microsoft.com/office/drawing/2014/main" id="{BF50A865-2EE2-4B67-830E-6F08B3648B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2001" y="0"/>
          <a:ext cx="1948815" cy="675005"/>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workbookViewId="0">
      <selection activeCell="X9" sqref="X9"/>
    </sheetView>
  </sheetViews>
  <sheetFormatPr defaultColWidth="9.140625" defaultRowHeight="15" x14ac:dyDescent="0.25"/>
  <cols>
    <col min="1" max="14" width="9.140625" style="42"/>
    <col min="15" max="15" width="9.140625" style="42" customWidth="1"/>
    <col min="16" max="16384" width="9.140625" style="42"/>
  </cols>
  <sheetData>
    <row r="1" spans="1:16" x14ac:dyDescent="0.25">
      <c r="A1" s="2"/>
      <c r="B1" s="3"/>
      <c r="C1" s="41" t="s">
        <v>79</v>
      </c>
      <c r="D1" s="3"/>
      <c r="E1" s="3"/>
      <c r="F1" s="3"/>
      <c r="G1" s="3"/>
      <c r="H1" s="4"/>
      <c r="I1" s="4"/>
      <c r="J1" s="5"/>
      <c r="K1" s="5"/>
      <c r="L1" s="5"/>
      <c r="M1" s="1"/>
      <c r="N1" s="6"/>
      <c r="O1" s="5"/>
      <c r="P1" s="40"/>
    </row>
    <row r="2" spans="1:16" x14ac:dyDescent="0.25">
      <c r="A2" s="1"/>
      <c r="B2" s="109" t="s">
        <v>3</v>
      </c>
      <c r="C2" s="109"/>
      <c r="D2" s="109"/>
      <c r="E2" s="109"/>
      <c r="F2" s="109"/>
      <c r="G2" s="109"/>
      <c r="H2" s="109"/>
      <c r="I2" s="109"/>
      <c r="J2" s="109"/>
      <c r="K2" s="109"/>
      <c r="L2" s="109"/>
      <c r="M2" s="109"/>
      <c r="N2" s="7"/>
      <c r="O2" s="8"/>
      <c r="P2" s="40"/>
    </row>
    <row r="3" spans="1:16" ht="18" x14ac:dyDescent="0.25">
      <c r="A3" s="9"/>
      <c r="B3" s="109"/>
      <c r="C3" s="109"/>
      <c r="D3" s="109"/>
      <c r="E3" s="109"/>
      <c r="F3" s="109"/>
      <c r="G3" s="109"/>
      <c r="H3" s="109"/>
      <c r="I3" s="109"/>
      <c r="J3" s="109"/>
      <c r="K3" s="109"/>
      <c r="L3" s="109"/>
      <c r="M3" s="109"/>
      <c r="N3" s="8"/>
      <c r="O3" s="8"/>
      <c r="P3" s="40"/>
    </row>
    <row r="4" spans="1:16" ht="18" x14ac:dyDescent="0.25">
      <c r="A4" s="9"/>
      <c r="B4" s="10"/>
      <c r="C4" s="10"/>
      <c r="D4" s="10"/>
      <c r="E4" s="10"/>
      <c r="F4" s="10"/>
      <c r="G4" s="10"/>
      <c r="H4" s="1"/>
      <c r="I4" s="11"/>
      <c r="J4" s="11"/>
      <c r="K4" s="11"/>
      <c r="L4" s="11"/>
      <c r="M4" s="11"/>
      <c r="N4" s="8"/>
      <c r="O4" s="12" t="s">
        <v>78</v>
      </c>
      <c r="P4" s="40"/>
    </row>
    <row r="5" spans="1:16" x14ac:dyDescent="0.25">
      <c r="A5" s="13"/>
      <c r="B5" s="13"/>
      <c r="C5" s="13"/>
      <c r="D5" s="13"/>
      <c r="E5" s="13"/>
      <c r="F5" s="13"/>
      <c r="G5" s="13"/>
      <c r="H5" s="13"/>
      <c r="I5" s="13"/>
      <c r="J5" s="13"/>
      <c r="K5" s="13"/>
      <c r="L5" s="13"/>
      <c r="M5" s="13"/>
      <c r="N5" s="13"/>
      <c r="O5" s="13"/>
      <c r="P5" s="13"/>
    </row>
    <row r="6" spans="1:16" x14ac:dyDescent="0.25">
      <c r="A6" s="1"/>
      <c r="B6" s="1"/>
      <c r="C6" s="1"/>
      <c r="D6" s="1"/>
      <c r="E6" s="1"/>
      <c r="F6" s="1"/>
      <c r="G6" s="1"/>
      <c r="H6" s="1"/>
      <c r="I6" s="1"/>
      <c r="J6" s="1"/>
      <c r="K6" s="1"/>
      <c r="L6" s="1"/>
      <c r="M6" s="1"/>
      <c r="N6" s="1"/>
      <c r="O6" s="1"/>
      <c r="P6" s="40"/>
    </row>
    <row r="7" spans="1:16" x14ac:dyDescent="0.25">
      <c r="A7" s="14"/>
      <c r="B7" s="14"/>
      <c r="C7" s="15"/>
      <c r="D7" s="16"/>
      <c r="E7" s="16"/>
      <c r="F7" s="16"/>
      <c r="G7" s="16"/>
      <c r="H7" s="16"/>
      <c r="I7" s="16"/>
      <c r="J7" s="17"/>
      <c r="K7" s="16"/>
      <c r="L7" s="16"/>
      <c r="M7" s="16"/>
      <c r="N7" s="16"/>
      <c r="O7" s="16"/>
      <c r="P7" s="40"/>
    </row>
    <row r="8" spans="1:16" x14ac:dyDescent="0.25">
      <c r="A8" s="14"/>
      <c r="B8" s="14"/>
      <c r="C8" s="110"/>
      <c r="D8" s="110"/>
      <c r="E8" s="110"/>
      <c r="F8" s="110"/>
      <c r="G8" s="110"/>
      <c r="H8" s="110"/>
      <c r="I8" s="110"/>
      <c r="J8" s="110"/>
      <c r="K8" s="110"/>
      <c r="L8" s="110"/>
      <c r="M8" s="110"/>
      <c r="N8" s="110"/>
      <c r="O8" s="16"/>
      <c r="P8" s="40"/>
    </row>
    <row r="9" spans="1:16" ht="235.5" customHeight="1" x14ac:dyDescent="0.25">
      <c r="A9" s="18"/>
      <c r="B9" s="18"/>
      <c r="C9" s="110"/>
      <c r="D9" s="110"/>
      <c r="E9" s="110"/>
      <c r="F9" s="110"/>
      <c r="G9" s="110"/>
      <c r="H9" s="110"/>
      <c r="I9" s="110"/>
      <c r="J9" s="110"/>
      <c r="K9" s="110"/>
      <c r="L9" s="110"/>
      <c r="M9" s="110"/>
      <c r="N9" s="110"/>
      <c r="O9" s="1"/>
      <c r="P9" s="40"/>
    </row>
    <row r="10" spans="1:16" ht="33" customHeight="1" x14ac:dyDescent="0.25">
      <c r="A10" s="18"/>
      <c r="B10" s="18"/>
      <c r="C10" s="18"/>
      <c r="D10" s="18"/>
      <c r="E10" s="18"/>
      <c r="F10" s="18"/>
      <c r="G10" s="18"/>
      <c r="H10" s="18"/>
      <c r="I10" s="18"/>
      <c r="J10" s="18"/>
      <c r="K10" s="18"/>
      <c r="L10" s="18"/>
      <c r="M10" s="18"/>
      <c r="N10" s="18"/>
      <c r="O10" s="18"/>
      <c r="P10" s="40"/>
    </row>
    <row r="11" spans="1:16" ht="14.45" customHeight="1" x14ac:dyDescent="0.25">
      <c r="A11" s="18"/>
      <c r="B11" s="18"/>
      <c r="C11" s="18"/>
      <c r="D11" s="18"/>
      <c r="E11" s="18"/>
      <c r="F11" s="18"/>
      <c r="G11" s="18"/>
      <c r="H11" s="18"/>
      <c r="I11" s="18"/>
      <c r="J11" s="18"/>
      <c r="K11" s="18"/>
      <c r="L11" s="18"/>
      <c r="M11" s="18"/>
      <c r="N11" s="18"/>
      <c r="O11" s="18"/>
      <c r="P11" s="40"/>
    </row>
    <row r="12" spans="1:16" x14ac:dyDescent="0.25">
      <c r="A12" s="18"/>
      <c r="B12" s="18"/>
      <c r="C12" s="18"/>
      <c r="D12" s="18"/>
      <c r="E12" s="18"/>
      <c r="F12" s="18"/>
      <c r="G12" s="18"/>
      <c r="H12" s="18"/>
      <c r="I12" s="18"/>
      <c r="J12" s="18"/>
      <c r="K12" s="18"/>
      <c r="L12" s="18"/>
      <c r="M12" s="18"/>
      <c r="N12" s="18"/>
      <c r="O12" s="18"/>
      <c r="P12" s="40"/>
    </row>
    <row r="13" spans="1:16" x14ac:dyDescent="0.25">
      <c r="A13" s="18"/>
      <c r="B13" s="18"/>
      <c r="C13" s="18"/>
      <c r="D13" s="18"/>
      <c r="E13" s="18"/>
      <c r="F13" s="18"/>
      <c r="G13" s="18"/>
      <c r="H13" s="18"/>
      <c r="I13" s="18"/>
      <c r="J13" s="18"/>
      <c r="K13" s="18"/>
      <c r="L13" s="18"/>
      <c r="M13" s="18"/>
      <c r="N13" s="18"/>
      <c r="O13" s="18"/>
      <c r="P13" s="40"/>
    </row>
    <row r="14" spans="1:16" ht="14.45" customHeight="1" x14ac:dyDescent="0.25">
      <c r="A14" s="18"/>
      <c r="B14" s="18"/>
      <c r="C14" s="18"/>
      <c r="D14" s="18"/>
      <c r="E14" s="18"/>
      <c r="F14" s="18"/>
      <c r="G14" s="18"/>
      <c r="H14" s="18"/>
      <c r="I14" s="18"/>
      <c r="J14" s="18"/>
      <c r="K14" s="18"/>
      <c r="L14" s="18"/>
      <c r="M14" s="18"/>
      <c r="N14" s="18"/>
      <c r="O14" s="18"/>
      <c r="P14" s="40"/>
    </row>
    <row r="15" spans="1:16" x14ac:dyDescent="0.25">
      <c r="A15" s="18"/>
      <c r="B15" s="18"/>
      <c r="C15" s="18"/>
      <c r="D15" s="18"/>
      <c r="E15" s="18"/>
      <c r="F15" s="18"/>
      <c r="G15" s="18"/>
      <c r="H15" s="18"/>
      <c r="I15" s="18"/>
      <c r="J15" s="18"/>
      <c r="K15" s="18"/>
      <c r="L15" s="18"/>
      <c r="M15" s="18"/>
      <c r="N15" s="18"/>
      <c r="O15" s="18"/>
      <c r="P15" s="40"/>
    </row>
    <row r="16" spans="1:16" x14ac:dyDescent="0.25">
      <c r="A16" s="18"/>
      <c r="B16" s="18"/>
      <c r="C16" s="18"/>
      <c r="D16" s="18"/>
      <c r="E16" s="18"/>
      <c r="F16" s="18"/>
      <c r="G16" s="18"/>
      <c r="H16" s="18"/>
      <c r="I16" s="18"/>
      <c r="J16" s="18"/>
      <c r="K16" s="18"/>
      <c r="L16" s="18"/>
      <c r="M16" s="18"/>
      <c r="N16" s="18"/>
      <c r="O16" s="18"/>
      <c r="P16" s="40"/>
    </row>
    <row r="17" spans="1:16" ht="14.45" customHeight="1" x14ac:dyDescent="0.25">
      <c r="A17" s="18"/>
      <c r="B17" s="18"/>
      <c r="C17" s="18"/>
      <c r="D17" s="18"/>
      <c r="E17" s="18"/>
      <c r="F17" s="18"/>
      <c r="G17" s="18"/>
      <c r="H17" s="18"/>
      <c r="I17" s="18"/>
      <c r="J17" s="18"/>
      <c r="K17" s="18"/>
      <c r="L17" s="18"/>
      <c r="M17" s="18"/>
      <c r="N17" s="18"/>
      <c r="O17" s="18"/>
      <c r="P17" s="40"/>
    </row>
    <row r="18" spans="1:16" x14ac:dyDescent="0.25">
      <c r="A18" s="18"/>
      <c r="B18" s="18"/>
      <c r="C18" s="18"/>
      <c r="D18" s="18"/>
      <c r="E18" s="18"/>
      <c r="F18" s="18"/>
      <c r="G18" s="18"/>
      <c r="H18" s="18"/>
      <c r="I18" s="18"/>
      <c r="J18" s="18"/>
      <c r="K18" s="18"/>
      <c r="L18" s="18"/>
      <c r="M18" s="18"/>
      <c r="N18" s="18"/>
      <c r="O18" s="18"/>
      <c r="P18" s="40"/>
    </row>
    <row r="19" spans="1:16" ht="18.75" x14ac:dyDescent="0.3">
      <c r="A19" s="18"/>
      <c r="B19" s="1"/>
      <c r="C19" s="39"/>
      <c r="D19" s="1"/>
      <c r="E19" s="1"/>
      <c r="F19" s="1"/>
      <c r="G19" s="1"/>
      <c r="H19" s="1"/>
      <c r="I19" s="1"/>
      <c r="J19" s="1"/>
      <c r="K19" s="1"/>
      <c r="L19" s="1"/>
      <c r="M19" s="1"/>
      <c r="N19" s="1"/>
      <c r="O19" s="1"/>
      <c r="P19" s="40"/>
    </row>
    <row r="20" spans="1:16" x14ac:dyDescent="0.25">
      <c r="A20" s="18"/>
      <c r="B20" s="1"/>
      <c r="C20" s="108"/>
      <c r="D20" s="108"/>
      <c r="E20" s="108"/>
      <c r="F20" s="108"/>
      <c r="G20" s="108"/>
      <c r="H20" s="108"/>
      <c r="I20" s="108"/>
      <c r="J20" s="108"/>
      <c r="K20" s="108"/>
      <c r="L20" s="108"/>
      <c r="M20" s="108"/>
      <c r="N20" s="108"/>
      <c r="O20" s="1"/>
      <c r="P20" s="40"/>
    </row>
  </sheetData>
  <sheetProtection algorithmName="SHA-512" hashValue="fJePRAY8yEAAz0QtvFfLyBLgQgtIeUuTR6lWwb7gudLYBohapzrRIahZcO04evE1w18HNRfsHPuKdF0gsMShjw==" saltValue="hxnQsdCU8vD8mrBS3BGh6w==" spinCount="100000" sheet="1" objects="1" scenarios="1" selectLockedCells="1"/>
  <mergeCells count="3">
    <mergeCell ref="C20:N20"/>
    <mergeCell ref="B2:M3"/>
    <mergeCell ref="C8:N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2"/>
  <sheetViews>
    <sheetView zoomScale="83" zoomScaleNormal="85" workbookViewId="0">
      <selection activeCell="D27" sqref="D27"/>
    </sheetView>
  </sheetViews>
  <sheetFormatPr defaultColWidth="9.140625" defaultRowHeight="15" x14ac:dyDescent="0.25"/>
  <cols>
    <col min="1" max="1" width="10" style="42" customWidth="1"/>
    <col min="2" max="2" width="3.28515625" style="42" customWidth="1"/>
    <col min="3" max="3" width="45.42578125" style="42" customWidth="1"/>
    <col min="4" max="4" width="20.28515625" style="42" customWidth="1"/>
    <col min="5" max="5" width="9.28515625" style="42" customWidth="1"/>
    <col min="6" max="8" width="9.140625" style="42"/>
    <col min="9" max="9" width="10.85546875" style="42" bestFit="1" customWidth="1"/>
    <col min="10" max="19" width="9.140625" style="42"/>
    <col min="20" max="20" width="3.5703125" style="42" customWidth="1"/>
    <col min="21" max="24" width="9.140625" style="42"/>
    <col min="25" max="25" width="25.5703125" style="42" customWidth="1"/>
    <col min="26" max="30" width="9.140625" style="42"/>
    <col min="31" max="31" width="16.5703125" style="42" customWidth="1"/>
    <col min="32" max="16384" width="9.140625" style="42"/>
  </cols>
  <sheetData>
    <row r="1" spans="1:31" x14ac:dyDescent="0.25">
      <c r="A1" s="40"/>
      <c r="B1" s="40"/>
      <c r="C1" s="40"/>
      <c r="D1" s="40"/>
      <c r="E1" s="40"/>
      <c r="F1" s="40"/>
      <c r="G1" s="40"/>
      <c r="H1" s="40"/>
      <c r="I1" s="41" t="s">
        <v>32</v>
      </c>
      <c r="J1" s="40"/>
      <c r="K1" s="40"/>
      <c r="L1" s="40"/>
      <c r="M1" s="40"/>
      <c r="N1" s="40"/>
      <c r="O1" s="40"/>
      <c r="P1" s="40"/>
      <c r="Q1" s="40"/>
      <c r="R1" s="40"/>
      <c r="S1" s="40"/>
      <c r="T1" s="40"/>
      <c r="U1" s="40"/>
      <c r="V1" s="40"/>
      <c r="W1" s="40"/>
      <c r="X1" s="40"/>
      <c r="Y1" s="40"/>
      <c r="Z1" s="40"/>
      <c r="AA1" s="40"/>
      <c r="AB1" s="40"/>
      <c r="AC1" s="40"/>
      <c r="AD1" s="40"/>
      <c r="AE1" s="40"/>
    </row>
    <row r="2" spans="1:31" x14ac:dyDescent="0.25">
      <c r="A2" s="40"/>
      <c r="B2" s="40"/>
      <c r="C2" s="40"/>
      <c r="D2" s="40"/>
      <c r="E2" s="40"/>
      <c r="F2" s="40"/>
      <c r="G2" s="40"/>
      <c r="H2" s="40"/>
      <c r="I2" s="41" t="s">
        <v>79</v>
      </c>
      <c r="J2" s="40"/>
      <c r="K2" s="40"/>
      <c r="L2" s="40"/>
      <c r="M2" s="40"/>
      <c r="N2" s="40"/>
      <c r="O2" s="40"/>
      <c r="P2" s="40"/>
      <c r="Q2" s="40"/>
      <c r="R2" s="40"/>
      <c r="S2" s="40"/>
      <c r="T2" s="40"/>
      <c r="U2" s="40"/>
      <c r="V2" s="40"/>
      <c r="W2" s="40"/>
      <c r="X2" s="40"/>
      <c r="Y2" s="40"/>
      <c r="Z2" s="40"/>
      <c r="AA2" s="40"/>
      <c r="AB2" s="40"/>
      <c r="AC2" s="40"/>
      <c r="AD2" s="40"/>
      <c r="AE2" s="40"/>
    </row>
    <row r="3" spans="1:31" ht="18" x14ac:dyDescent="0.25">
      <c r="A3" s="40"/>
      <c r="B3" s="43" t="s">
        <v>32</v>
      </c>
      <c r="C3" s="40"/>
      <c r="D3" s="40"/>
      <c r="E3" s="40"/>
      <c r="F3" s="40"/>
      <c r="G3" s="40"/>
      <c r="H3" s="40"/>
      <c r="I3" s="40"/>
      <c r="J3" s="40"/>
      <c r="K3" s="40"/>
      <c r="L3" s="40"/>
      <c r="M3" s="40"/>
      <c r="N3" s="40"/>
      <c r="O3" s="40"/>
      <c r="P3" s="40"/>
      <c r="Q3" s="40"/>
      <c r="R3" s="40"/>
      <c r="S3" s="40"/>
      <c r="T3" s="40"/>
      <c r="U3" s="40"/>
      <c r="V3" s="40"/>
      <c r="W3" s="40"/>
      <c r="X3" s="40"/>
      <c r="Y3" s="40"/>
      <c r="Z3" s="40" t="str">
        <f>Information!O4</f>
        <v>vers. 02.03 2026</v>
      </c>
      <c r="AA3" s="40"/>
      <c r="AB3" s="40"/>
      <c r="AC3" s="40"/>
      <c r="AD3" s="40"/>
      <c r="AE3" s="40"/>
    </row>
    <row r="4" spans="1:31" ht="15" customHeight="1" x14ac:dyDescent="0.25">
      <c r="A4" s="44"/>
      <c r="B4" s="44"/>
      <c r="C4" s="45"/>
      <c r="D4" s="45"/>
      <c r="E4" s="45"/>
      <c r="F4" s="45"/>
      <c r="G4" s="45"/>
      <c r="H4" s="45"/>
      <c r="I4" s="45"/>
      <c r="J4" s="45"/>
      <c r="K4" s="45"/>
      <c r="L4" s="45"/>
      <c r="M4" s="45"/>
      <c r="N4" s="45"/>
      <c r="O4" s="45"/>
      <c r="P4" s="45"/>
      <c r="Q4" s="45"/>
      <c r="R4" s="45"/>
      <c r="S4" s="45"/>
      <c r="T4" s="45"/>
      <c r="U4" s="45"/>
      <c r="V4" s="46"/>
      <c r="W4" s="47"/>
      <c r="X4" s="47"/>
      <c r="Y4" s="47"/>
      <c r="Z4" s="44"/>
      <c r="AA4" s="44"/>
      <c r="AB4" s="44"/>
      <c r="AC4" s="44"/>
      <c r="AD4" s="44"/>
      <c r="AE4" s="44"/>
    </row>
    <row r="5" spans="1:31" ht="15" customHeight="1" x14ac:dyDescent="0.25">
      <c r="A5" s="40"/>
      <c r="B5" s="40"/>
      <c r="C5" s="48"/>
      <c r="D5" s="48"/>
      <c r="E5" s="48"/>
      <c r="F5" s="48"/>
      <c r="G5" s="48"/>
      <c r="H5" s="48"/>
      <c r="I5" s="48"/>
      <c r="J5" s="48"/>
      <c r="K5" s="48"/>
      <c r="L5" s="48"/>
      <c r="M5" s="48"/>
      <c r="N5" s="48"/>
      <c r="O5" s="48"/>
      <c r="P5" s="48"/>
      <c r="Q5" s="48"/>
      <c r="R5" s="48"/>
      <c r="S5" s="48"/>
      <c r="T5" s="48"/>
      <c r="U5" s="48"/>
      <c r="V5" s="49"/>
      <c r="W5" s="1"/>
      <c r="X5" s="1"/>
      <c r="Y5" s="1"/>
      <c r="Z5" s="40"/>
      <c r="AA5" s="40"/>
      <c r="AB5" s="40"/>
      <c r="AC5" s="40"/>
      <c r="AD5" s="40"/>
      <c r="AE5" s="40"/>
    </row>
    <row r="6" spans="1:31" ht="15" customHeight="1" x14ac:dyDescent="0.25">
      <c r="A6" s="40"/>
      <c r="B6" s="43" t="s">
        <v>45</v>
      </c>
      <c r="C6" s="40"/>
      <c r="D6" s="48"/>
      <c r="E6" s="48"/>
      <c r="F6" s="48"/>
      <c r="G6" s="48"/>
      <c r="H6" s="48"/>
      <c r="I6" s="48"/>
      <c r="J6" s="48"/>
      <c r="K6" s="48"/>
      <c r="L6" s="48"/>
      <c r="M6" s="48"/>
      <c r="N6" s="48"/>
      <c r="O6" s="48"/>
      <c r="P6" s="48"/>
      <c r="Q6" s="48"/>
      <c r="R6" s="48"/>
      <c r="S6" s="48"/>
      <c r="T6" s="48"/>
      <c r="U6" s="48"/>
      <c r="V6" s="50"/>
      <c r="W6" s="50"/>
      <c r="X6" s="50"/>
      <c r="Y6" s="50"/>
      <c r="Z6" s="40"/>
      <c r="AA6" s="40"/>
      <c r="AB6" s="40"/>
      <c r="AC6" s="40"/>
      <c r="AD6" s="40"/>
      <c r="AE6" s="40"/>
    </row>
    <row r="7" spans="1:31" ht="15" customHeight="1" x14ac:dyDescent="0.25">
      <c r="A7" s="40"/>
      <c r="B7" s="43"/>
      <c r="C7" s="40"/>
      <c r="D7" s="48"/>
      <c r="E7" s="48"/>
      <c r="F7" s="48"/>
      <c r="G7" s="48"/>
      <c r="H7" s="48"/>
      <c r="I7" s="48"/>
      <c r="J7" s="48"/>
      <c r="K7" s="48"/>
      <c r="L7" s="48"/>
      <c r="M7" s="48"/>
      <c r="N7" s="48"/>
      <c r="O7" s="48"/>
      <c r="P7" s="48"/>
      <c r="Q7" s="48"/>
      <c r="R7" s="48"/>
      <c r="S7" s="48"/>
      <c r="T7" s="48"/>
      <c r="U7" s="48"/>
      <c r="V7" s="50"/>
      <c r="W7" s="50"/>
      <c r="X7" s="50"/>
      <c r="Y7" s="50"/>
      <c r="Z7" s="40"/>
      <c r="AA7" s="40"/>
      <c r="AB7" s="40"/>
      <c r="AC7" s="40"/>
      <c r="AD7" s="40"/>
      <c r="AE7" s="40"/>
    </row>
    <row r="8" spans="1:31" ht="15" customHeight="1" x14ac:dyDescent="0.25">
      <c r="A8" s="40"/>
      <c r="B8" s="51"/>
      <c r="C8" s="52"/>
      <c r="D8" s="53"/>
      <c r="E8" s="53"/>
      <c r="F8" s="53"/>
      <c r="G8" s="53"/>
      <c r="H8" s="53"/>
      <c r="I8" s="53"/>
      <c r="J8" s="53"/>
      <c r="K8" s="53"/>
      <c r="L8" s="53"/>
      <c r="M8" s="53"/>
      <c r="N8" s="53"/>
      <c r="O8" s="53"/>
      <c r="P8" s="53"/>
      <c r="Q8" s="53"/>
      <c r="R8" s="53"/>
      <c r="S8" s="53"/>
      <c r="T8" s="53"/>
      <c r="U8" s="48"/>
      <c r="V8" s="50"/>
      <c r="W8" s="50"/>
      <c r="X8" s="50"/>
      <c r="Y8" s="50"/>
      <c r="Z8" s="40"/>
      <c r="AA8" s="40"/>
      <c r="AB8" s="40"/>
      <c r="AC8" s="40"/>
      <c r="AD8" s="40"/>
      <c r="AE8" s="40"/>
    </row>
    <row r="9" spans="1:31" ht="15" customHeight="1" x14ac:dyDescent="0.25">
      <c r="A9" s="40"/>
      <c r="B9" s="51"/>
      <c r="C9" s="54" t="s">
        <v>58</v>
      </c>
      <c r="D9" s="27"/>
      <c r="E9" s="53"/>
      <c r="F9" s="53"/>
      <c r="G9" s="53"/>
      <c r="H9" s="53"/>
      <c r="I9" s="53"/>
      <c r="J9" s="53"/>
      <c r="K9" s="53"/>
      <c r="L9" s="53"/>
      <c r="M9" s="53"/>
      <c r="N9" s="53"/>
      <c r="O9" s="53"/>
      <c r="P9" s="53"/>
      <c r="Q9" s="53"/>
      <c r="R9" s="53"/>
      <c r="S9" s="53"/>
      <c r="T9" s="53"/>
      <c r="U9" s="48"/>
      <c r="V9" s="50"/>
      <c r="W9" s="50"/>
      <c r="X9" s="50"/>
      <c r="Y9" s="50"/>
      <c r="Z9" s="40"/>
      <c r="AA9" s="40"/>
      <c r="AB9" s="40"/>
      <c r="AC9" s="40"/>
      <c r="AD9" s="40"/>
      <c r="AE9" s="40"/>
    </row>
    <row r="10" spans="1:31" x14ac:dyDescent="0.25">
      <c r="A10" s="40"/>
      <c r="B10" s="52"/>
      <c r="C10" s="55" t="s">
        <v>9</v>
      </c>
      <c r="D10" s="28"/>
      <c r="E10" s="55" t="s">
        <v>39</v>
      </c>
      <c r="F10" s="55"/>
      <c r="G10" s="55"/>
      <c r="H10" s="55"/>
      <c r="I10" s="55"/>
      <c r="J10" s="56" t="s">
        <v>35</v>
      </c>
      <c r="K10" s="56"/>
      <c r="L10" s="56"/>
      <c r="M10" s="55"/>
      <c r="N10" s="55"/>
      <c r="O10" s="55"/>
      <c r="P10" s="55"/>
      <c r="Q10" s="55"/>
      <c r="R10" s="55"/>
      <c r="S10" s="55"/>
      <c r="T10" s="55"/>
      <c r="U10" s="57"/>
      <c r="V10" s="58"/>
      <c r="W10" s="58"/>
      <c r="X10" s="58"/>
      <c r="Y10" s="58"/>
      <c r="Z10" s="40"/>
      <c r="AA10" s="40"/>
      <c r="AB10" s="40"/>
      <c r="AC10" s="40"/>
      <c r="AD10" s="40"/>
      <c r="AE10" s="40"/>
    </row>
    <row r="11" spans="1:31" x14ac:dyDescent="0.25">
      <c r="A11" s="40"/>
      <c r="B11" s="52"/>
      <c r="C11" s="55" t="s">
        <v>15</v>
      </c>
      <c r="D11" s="29"/>
      <c r="E11" s="55" t="s">
        <v>38</v>
      </c>
      <c r="F11" s="55"/>
      <c r="G11" s="55"/>
      <c r="H11" s="55"/>
      <c r="I11" s="55"/>
      <c r="J11" s="42" t="s">
        <v>49</v>
      </c>
      <c r="M11" s="55"/>
      <c r="N11" s="55"/>
      <c r="O11" s="55"/>
      <c r="P11" s="55"/>
      <c r="Q11" s="55"/>
      <c r="R11" s="55"/>
      <c r="S11" s="55"/>
      <c r="T11" s="55"/>
      <c r="U11" s="57"/>
      <c r="V11" s="58"/>
      <c r="W11" s="58"/>
      <c r="X11" s="58"/>
      <c r="Y11" s="58"/>
      <c r="Z11" s="40"/>
      <c r="AA11" s="40"/>
      <c r="AB11" s="40"/>
      <c r="AC11" s="40"/>
      <c r="AD11" s="40"/>
      <c r="AE11" s="40"/>
    </row>
    <row r="12" spans="1:31" x14ac:dyDescent="0.25">
      <c r="A12" s="40"/>
      <c r="B12" s="52"/>
      <c r="C12" s="59" t="s">
        <v>43</v>
      </c>
      <c r="D12" s="60">
        <f>SUM(D16:S16)</f>
        <v>0</v>
      </c>
      <c r="E12" s="59" t="s">
        <v>37</v>
      </c>
      <c r="F12" s="55"/>
      <c r="G12" s="55"/>
      <c r="H12" s="55"/>
      <c r="I12" s="55"/>
      <c r="J12" s="55"/>
      <c r="K12" s="55"/>
      <c r="L12" s="55"/>
      <c r="M12" s="55"/>
      <c r="N12" s="55"/>
      <c r="O12" s="55"/>
      <c r="P12" s="55"/>
      <c r="Q12" s="55"/>
      <c r="R12" s="55"/>
      <c r="S12" s="55"/>
      <c r="T12" s="55"/>
      <c r="U12" s="58"/>
      <c r="V12" s="58"/>
      <c r="W12" s="58"/>
      <c r="X12" s="58"/>
      <c r="Y12" s="58"/>
      <c r="Z12" s="40"/>
      <c r="AA12" s="40"/>
      <c r="AB12" s="40"/>
      <c r="AC12" s="40"/>
      <c r="AD12" s="40"/>
      <c r="AE12" s="40"/>
    </row>
    <row r="13" spans="1:31" ht="41.45" customHeight="1" thickBot="1" x14ac:dyDescent="0.3">
      <c r="A13" s="40"/>
      <c r="B13" s="52"/>
      <c r="C13" s="61" t="s">
        <v>44</v>
      </c>
      <c r="D13" s="55"/>
      <c r="E13" s="55"/>
      <c r="F13" s="55"/>
      <c r="G13" s="55"/>
      <c r="H13" s="55"/>
      <c r="I13" s="55"/>
      <c r="J13" s="55"/>
      <c r="K13" s="55"/>
      <c r="L13" s="55"/>
      <c r="M13" s="55"/>
      <c r="N13" s="55"/>
      <c r="O13" s="55"/>
      <c r="P13" s="55"/>
      <c r="Q13" s="55"/>
      <c r="R13" s="55"/>
      <c r="S13" s="55"/>
      <c r="T13" s="55"/>
      <c r="U13" s="58"/>
      <c r="V13" s="58"/>
      <c r="W13" s="58"/>
      <c r="X13" s="58"/>
      <c r="Y13" s="58"/>
      <c r="Z13" s="40"/>
      <c r="AA13" s="40"/>
      <c r="AB13" s="40"/>
      <c r="AC13" s="40"/>
      <c r="AD13" s="40"/>
      <c r="AE13" s="40"/>
    </row>
    <row r="14" spans="1:31" x14ac:dyDescent="0.25">
      <c r="A14" s="40"/>
      <c r="B14" s="52"/>
      <c r="C14" s="62" t="s">
        <v>40</v>
      </c>
      <c r="D14" s="30"/>
      <c r="E14" s="31"/>
      <c r="F14" s="31"/>
      <c r="G14" s="31"/>
      <c r="H14" s="31"/>
      <c r="I14" s="31"/>
      <c r="J14" s="31"/>
      <c r="K14" s="31"/>
      <c r="L14" s="31"/>
      <c r="M14" s="31"/>
      <c r="N14" s="31"/>
      <c r="O14" s="31"/>
      <c r="P14" s="31"/>
      <c r="Q14" s="31"/>
      <c r="R14" s="31"/>
      <c r="S14" s="32"/>
      <c r="T14" s="63"/>
      <c r="U14" s="58"/>
      <c r="V14" s="58"/>
      <c r="W14" s="58"/>
      <c r="X14" s="58"/>
      <c r="Y14" s="58"/>
      <c r="Z14" s="40"/>
      <c r="AA14" s="40"/>
      <c r="AB14" s="40"/>
      <c r="AC14" s="40"/>
      <c r="AD14" s="40"/>
      <c r="AE14" s="40"/>
    </row>
    <row r="15" spans="1:31" ht="18.95" customHeight="1" thickBot="1" x14ac:dyDescent="0.3">
      <c r="A15" s="40"/>
      <c r="B15" s="52"/>
      <c r="C15" s="64" t="s">
        <v>7</v>
      </c>
      <c r="D15" s="65">
        <v>0</v>
      </c>
      <c r="E15" s="65">
        <v>1</v>
      </c>
      <c r="F15" s="65">
        <v>2</v>
      </c>
      <c r="G15" s="65">
        <v>3</v>
      </c>
      <c r="H15" s="65">
        <v>4</v>
      </c>
      <c r="I15" s="65">
        <v>5</v>
      </c>
      <c r="J15" s="65">
        <v>6</v>
      </c>
      <c r="K15" s="65">
        <v>7</v>
      </c>
      <c r="L15" s="65">
        <v>8</v>
      </c>
      <c r="M15" s="65">
        <v>9</v>
      </c>
      <c r="N15" s="65">
        <v>10</v>
      </c>
      <c r="O15" s="65">
        <v>11</v>
      </c>
      <c r="P15" s="65">
        <v>12</v>
      </c>
      <c r="Q15" s="65">
        <v>13</v>
      </c>
      <c r="R15" s="65">
        <v>14</v>
      </c>
      <c r="S15" s="66">
        <v>15</v>
      </c>
      <c r="T15" s="63"/>
      <c r="U15" s="58"/>
      <c r="V15" s="58"/>
      <c r="W15" s="58"/>
      <c r="X15" s="58"/>
      <c r="Y15" s="58"/>
      <c r="Z15" s="40"/>
      <c r="AA15" s="40"/>
      <c r="AB15" s="40"/>
      <c r="AC15" s="40"/>
      <c r="AD15" s="40"/>
      <c r="AE15" s="40"/>
    </row>
    <row r="16" spans="1:31" ht="15.75" thickBot="1" x14ac:dyDescent="0.3">
      <c r="A16" s="40"/>
      <c r="B16" s="52"/>
      <c r="C16" s="67" t="s">
        <v>65</v>
      </c>
      <c r="D16" s="68">
        <f>D14/(1+0.035)^D15</f>
        <v>0</v>
      </c>
      <c r="E16" s="68">
        <f>E14/(1+0.035)^E15</f>
        <v>0</v>
      </c>
      <c r="F16" s="68">
        <f t="shared" ref="F16:R16" si="0">F14/(1+0.035)^F15</f>
        <v>0</v>
      </c>
      <c r="G16" s="68">
        <f t="shared" si="0"/>
        <v>0</v>
      </c>
      <c r="H16" s="68">
        <f t="shared" si="0"/>
        <v>0</v>
      </c>
      <c r="I16" s="68">
        <f t="shared" si="0"/>
        <v>0</v>
      </c>
      <c r="J16" s="68">
        <f t="shared" si="0"/>
        <v>0</v>
      </c>
      <c r="K16" s="68">
        <f t="shared" si="0"/>
        <v>0</v>
      </c>
      <c r="L16" s="68">
        <f t="shared" si="0"/>
        <v>0</v>
      </c>
      <c r="M16" s="68">
        <f t="shared" si="0"/>
        <v>0</v>
      </c>
      <c r="N16" s="68">
        <f t="shared" si="0"/>
        <v>0</v>
      </c>
      <c r="O16" s="68">
        <f t="shared" si="0"/>
        <v>0</v>
      </c>
      <c r="P16" s="68">
        <f t="shared" si="0"/>
        <v>0</v>
      </c>
      <c r="Q16" s="68">
        <f t="shared" si="0"/>
        <v>0</v>
      </c>
      <c r="R16" s="68">
        <f t="shared" si="0"/>
        <v>0</v>
      </c>
      <c r="S16" s="69">
        <f>S14/(1+0.035)^S15</f>
        <v>0</v>
      </c>
      <c r="T16" s="70"/>
      <c r="U16" s="71"/>
      <c r="V16" s="71"/>
      <c r="W16" s="71"/>
      <c r="X16" s="71"/>
      <c r="Y16" s="71"/>
      <c r="Z16" s="40"/>
      <c r="AA16" s="40"/>
      <c r="AB16" s="40"/>
      <c r="AC16" s="40"/>
      <c r="AD16" s="40"/>
      <c r="AE16" s="40"/>
    </row>
    <row r="17" spans="1:31" ht="30.6" customHeight="1" x14ac:dyDescent="0.25">
      <c r="A17" s="40"/>
      <c r="B17" s="52"/>
      <c r="C17" s="70"/>
      <c r="D17" s="70"/>
      <c r="E17" s="70"/>
      <c r="F17" s="70"/>
      <c r="G17" s="70"/>
      <c r="H17" s="70"/>
      <c r="I17" s="70"/>
      <c r="J17" s="70"/>
      <c r="K17" s="70"/>
      <c r="L17" s="70"/>
      <c r="M17" s="70"/>
      <c r="N17" s="70"/>
      <c r="O17" s="70"/>
      <c r="P17" s="70"/>
      <c r="Q17" s="70"/>
      <c r="R17" s="70"/>
      <c r="S17" s="70"/>
      <c r="T17" s="70"/>
      <c r="U17" s="71"/>
      <c r="V17" s="71"/>
      <c r="W17" s="71"/>
      <c r="X17" s="71"/>
      <c r="Y17" s="71"/>
      <c r="Z17" s="40"/>
      <c r="AA17" s="40"/>
      <c r="AB17" s="40"/>
      <c r="AC17" s="40"/>
      <c r="AD17" s="40"/>
      <c r="AE17" s="40"/>
    </row>
    <row r="18" spans="1:3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1:31" ht="18" customHeight="1" x14ac:dyDescent="0.25">
      <c r="A19" s="40"/>
      <c r="B19" s="43" t="s">
        <v>46</v>
      </c>
      <c r="C19" s="43"/>
      <c r="D19" s="43"/>
      <c r="E19" s="43"/>
      <c r="F19" s="43"/>
      <c r="G19" s="43"/>
      <c r="H19" s="43"/>
      <c r="I19" s="43"/>
      <c r="J19" s="43"/>
      <c r="K19" s="43"/>
      <c r="L19" s="43"/>
      <c r="M19" s="43"/>
      <c r="N19" s="43"/>
      <c r="O19" s="43"/>
      <c r="P19" s="43"/>
      <c r="Q19" s="43"/>
      <c r="R19" s="40"/>
      <c r="S19" s="43"/>
      <c r="T19" s="43"/>
      <c r="U19" s="40"/>
      <c r="V19" s="40"/>
      <c r="W19" s="40"/>
      <c r="X19" s="40"/>
      <c r="Y19" s="40"/>
      <c r="Z19" s="40"/>
      <c r="AA19" s="40"/>
      <c r="AB19" s="40"/>
      <c r="AC19" s="40"/>
      <c r="AD19" s="40"/>
      <c r="AE19" s="40"/>
    </row>
    <row r="20" spans="1:31" ht="33.950000000000003" customHeight="1" x14ac:dyDescent="0.25">
      <c r="A20" s="40"/>
      <c r="B20" s="52"/>
      <c r="C20" s="52"/>
      <c r="D20" s="52"/>
      <c r="E20" s="52"/>
      <c r="F20" s="52"/>
      <c r="G20" s="52"/>
      <c r="H20" s="52"/>
      <c r="I20" s="52"/>
      <c r="J20" s="52"/>
      <c r="K20" s="52"/>
      <c r="L20" s="52"/>
      <c r="M20" s="52"/>
      <c r="N20" s="52"/>
      <c r="O20" s="52"/>
      <c r="P20" s="52"/>
      <c r="Q20" s="52"/>
      <c r="R20" s="52"/>
      <c r="S20" s="52"/>
      <c r="T20" s="52"/>
      <c r="U20" s="72"/>
      <c r="V20" s="73"/>
      <c r="W20" s="73"/>
      <c r="X20" s="73"/>
      <c r="Y20" s="73"/>
      <c r="Z20" s="73"/>
      <c r="AA20" s="40"/>
      <c r="AB20" s="40"/>
      <c r="AC20" s="40"/>
      <c r="AD20" s="40"/>
      <c r="AE20" s="40"/>
    </row>
    <row r="21" spans="1:31" x14ac:dyDescent="0.25">
      <c r="A21" s="40"/>
      <c r="B21" s="52"/>
      <c r="C21" s="52" t="s">
        <v>10</v>
      </c>
      <c r="D21" s="85"/>
      <c r="E21" s="111"/>
      <c r="F21" s="111"/>
      <c r="G21" s="111"/>
      <c r="H21" s="111"/>
      <c r="I21" s="111"/>
      <c r="J21" s="111"/>
      <c r="K21" s="111"/>
      <c r="L21" s="111"/>
      <c r="M21" s="111"/>
      <c r="N21" s="52"/>
      <c r="O21" s="52"/>
      <c r="P21" s="52"/>
      <c r="Q21" s="52"/>
      <c r="R21" s="52"/>
      <c r="S21" s="52"/>
      <c r="T21" s="52"/>
      <c r="U21" s="73"/>
      <c r="V21" s="73"/>
      <c r="W21" s="73"/>
      <c r="X21" s="73"/>
      <c r="Y21" s="73"/>
      <c r="Z21" s="73"/>
      <c r="AA21" s="40"/>
      <c r="AB21" s="40"/>
      <c r="AC21" s="40"/>
      <c r="AD21" s="40"/>
      <c r="AE21" s="40"/>
    </row>
    <row r="22" spans="1:31" x14ac:dyDescent="0.25">
      <c r="A22" s="40"/>
      <c r="B22" s="52"/>
      <c r="C22" s="52"/>
      <c r="D22" s="52"/>
      <c r="E22" s="102"/>
      <c r="F22" s="102"/>
      <c r="G22" s="102"/>
      <c r="H22" s="102"/>
      <c r="I22" s="102"/>
      <c r="J22" s="102"/>
      <c r="K22" s="102"/>
      <c r="L22" s="102"/>
      <c r="M22" s="102"/>
      <c r="N22" s="52"/>
      <c r="O22" s="52"/>
      <c r="P22" s="52"/>
      <c r="Q22" s="52"/>
      <c r="R22" s="52"/>
      <c r="S22" s="52"/>
      <c r="T22" s="52"/>
      <c r="U22" s="73"/>
      <c r="V22" s="73"/>
      <c r="W22" s="73"/>
      <c r="X22" s="73"/>
      <c r="Y22" s="73"/>
      <c r="Z22" s="73"/>
      <c r="AA22" s="40"/>
      <c r="AB22" s="40"/>
      <c r="AC22" s="40"/>
      <c r="AD22" s="40"/>
      <c r="AE22" s="40"/>
    </row>
    <row r="23" spans="1:31" x14ac:dyDescent="0.25">
      <c r="A23" s="40"/>
      <c r="B23" s="52"/>
      <c r="C23" s="52" t="s">
        <v>17</v>
      </c>
      <c r="D23" s="85"/>
      <c r="E23" s="102"/>
      <c r="F23" s="102"/>
      <c r="G23" s="102"/>
      <c r="H23" s="102"/>
      <c r="I23" s="102"/>
      <c r="J23" s="102"/>
      <c r="K23" s="102"/>
      <c r="L23" s="102"/>
      <c r="M23" s="102"/>
      <c r="N23" s="52"/>
      <c r="O23" s="52"/>
      <c r="P23" s="52"/>
      <c r="Q23" s="52"/>
      <c r="R23" s="52"/>
      <c r="S23" s="52"/>
      <c r="T23" s="52"/>
      <c r="U23" s="73"/>
      <c r="V23" s="73"/>
      <c r="W23" s="73"/>
      <c r="X23" s="73"/>
      <c r="Y23" s="73"/>
      <c r="Z23" s="73"/>
      <c r="AA23" s="40"/>
      <c r="AB23" s="40"/>
      <c r="AC23" s="40"/>
      <c r="AD23" s="40"/>
      <c r="AE23" s="40"/>
    </row>
    <row r="24" spans="1:31" x14ac:dyDescent="0.25">
      <c r="A24" s="40"/>
      <c r="B24" s="52"/>
      <c r="C24" s="52"/>
      <c r="D24" s="102"/>
      <c r="E24" s="102"/>
      <c r="F24" s="102"/>
      <c r="G24" s="102"/>
      <c r="H24" s="102"/>
      <c r="I24" s="102"/>
      <c r="J24" s="102"/>
      <c r="K24" s="102"/>
      <c r="L24" s="102"/>
      <c r="M24" s="102"/>
      <c r="N24" s="52"/>
      <c r="O24" s="52"/>
      <c r="P24" s="52"/>
      <c r="Q24" s="52"/>
      <c r="R24" s="52"/>
      <c r="S24" s="52"/>
      <c r="T24" s="52"/>
      <c r="U24" s="73"/>
      <c r="V24" s="73"/>
      <c r="W24" s="73"/>
      <c r="X24" s="73"/>
      <c r="Y24" s="73"/>
      <c r="Z24" s="73"/>
      <c r="AA24" s="40"/>
      <c r="AB24" s="40"/>
      <c r="AC24" s="40"/>
      <c r="AD24" s="40"/>
      <c r="AE24" s="40"/>
    </row>
    <row r="25" spans="1:31" x14ac:dyDescent="0.25">
      <c r="A25" s="40"/>
      <c r="B25" s="52"/>
      <c r="C25" s="52" t="s">
        <v>59</v>
      </c>
      <c r="D25" s="85"/>
      <c r="E25" s="74"/>
      <c r="F25" s="102"/>
      <c r="G25" s="102"/>
      <c r="H25" s="102"/>
      <c r="I25" s="102"/>
      <c r="J25" s="102"/>
      <c r="K25" s="102"/>
      <c r="L25" s="102"/>
      <c r="M25" s="102"/>
      <c r="N25" s="52"/>
      <c r="O25" s="52"/>
      <c r="P25" s="52"/>
      <c r="Q25" s="52"/>
      <c r="R25" s="52"/>
      <c r="S25" s="52"/>
      <c r="T25" s="52"/>
      <c r="U25" s="73"/>
      <c r="V25" s="73"/>
      <c r="W25" s="73"/>
      <c r="X25" s="73"/>
      <c r="Y25" s="73"/>
      <c r="Z25" s="73"/>
      <c r="AA25" s="40"/>
      <c r="AB25" s="40"/>
      <c r="AC25" s="40"/>
      <c r="AD25" s="40"/>
      <c r="AE25" s="40"/>
    </row>
    <row r="26" spans="1:31" x14ac:dyDescent="0.25">
      <c r="A26" s="40"/>
      <c r="B26" s="52"/>
      <c r="C26" s="52"/>
      <c r="D26" s="52"/>
      <c r="E26" s="102"/>
      <c r="F26" s="102"/>
      <c r="G26" s="102"/>
      <c r="H26" s="102"/>
      <c r="I26" s="102"/>
      <c r="J26" s="102"/>
      <c r="K26" s="102"/>
      <c r="L26" s="102"/>
      <c r="M26" s="102"/>
      <c r="N26" s="52"/>
      <c r="O26" s="52"/>
      <c r="P26" s="52"/>
      <c r="Q26" s="52"/>
      <c r="R26" s="52"/>
      <c r="S26" s="52"/>
      <c r="T26" s="52"/>
      <c r="U26" s="73"/>
      <c r="V26" s="73"/>
      <c r="W26" s="73"/>
      <c r="X26" s="73"/>
      <c r="Y26" s="73"/>
      <c r="Z26" s="73"/>
      <c r="AA26" s="40"/>
      <c r="AB26" s="40"/>
      <c r="AC26" s="40"/>
      <c r="AD26" s="40"/>
      <c r="AE26" s="40"/>
    </row>
    <row r="27" spans="1:31" x14ac:dyDescent="0.25">
      <c r="A27" s="40"/>
      <c r="B27" s="52"/>
      <c r="C27" s="52" t="s">
        <v>60</v>
      </c>
      <c r="D27" s="106"/>
      <c r="E27" s="52" t="str">
        <f>IF(D23="Andet","kr.","")</f>
        <v/>
      </c>
      <c r="F27" s="52"/>
      <c r="G27" s="52"/>
      <c r="H27" s="52"/>
      <c r="I27" s="52"/>
      <c r="J27" s="52"/>
      <c r="K27" s="52"/>
      <c r="L27" s="52"/>
      <c r="M27" s="52"/>
      <c r="N27" s="52"/>
      <c r="O27" s="52"/>
      <c r="P27" s="52"/>
      <c r="Q27" s="52"/>
      <c r="R27" s="52"/>
      <c r="S27" s="52"/>
      <c r="T27" s="52"/>
      <c r="U27" s="73"/>
      <c r="V27" s="73"/>
      <c r="W27" s="73"/>
      <c r="X27" s="73"/>
      <c r="Y27" s="73"/>
      <c r="Z27" s="73"/>
      <c r="AA27" s="40"/>
      <c r="AB27" s="40"/>
      <c r="AC27" s="40"/>
      <c r="AD27" s="40"/>
      <c r="AE27" s="40"/>
    </row>
    <row r="28" spans="1:31" x14ac:dyDescent="0.25">
      <c r="A28" s="40"/>
      <c r="B28" s="52"/>
      <c r="C28" s="52"/>
      <c r="D28" s="52"/>
      <c r="E28" s="52"/>
      <c r="F28" s="52"/>
      <c r="G28" s="52"/>
      <c r="H28" s="52"/>
      <c r="I28" s="52"/>
      <c r="J28" s="52"/>
      <c r="K28" s="52"/>
      <c r="L28" s="52"/>
      <c r="M28" s="52"/>
      <c r="N28" s="52"/>
      <c r="O28" s="52"/>
      <c r="P28" s="52"/>
      <c r="Q28" s="52"/>
      <c r="R28" s="52"/>
      <c r="S28" s="52"/>
      <c r="T28" s="52"/>
      <c r="U28" s="73"/>
      <c r="V28" s="73"/>
      <c r="W28" s="73"/>
      <c r="X28" s="73"/>
      <c r="Y28" s="73"/>
      <c r="Z28" s="73"/>
      <c r="AA28" s="40"/>
      <c r="AB28" s="40"/>
      <c r="AC28" s="40"/>
      <c r="AD28" s="40"/>
      <c r="AE28" s="40"/>
    </row>
    <row r="29" spans="1:31" x14ac:dyDescent="0.25">
      <c r="A29" s="40"/>
      <c r="B29" s="52"/>
      <c r="C29" s="52" t="s">
        <v>61</v>
      </c>
      <c r="D29" s="75">
        <f>D11</f>
        <v>0</v>
      </c>
      <c r="E29" s="102"/>
      <c r="F29" s="102"/>
      <c r="G29" s="102"/>
      <c r="H29" s="102"/>
      <c r="I29" s="102"/>
      <c r="J29" s="52"/>
      <c r="K29" s="52"/>
      <c r="L29" s="52"/>
      <c r="M29" s="52"/>
      <c r="N29" s="52"/>
      <c r="O29" s="52"/>
      <c r="P29" s="52"/>
      <c r="Q29" s="52"/>
      <c r="R29" s="52"/>
      <c r="S29" s="52"/>
      <c r="T29" s="52"/>
      <c r="U29" s="73"/>
      <c r="V29" s="73"/>
      <c r="W29" s="73"/>
      <c r="X29" s="73"/>
      <c r="Y29" s="73"/>
      <c r="Z29" s="73"/>
      <c r="AA29" s="40"/>
      <c r="AB29" s="40"/>
      <c r="AC29" s="40"/>
      <c r="AD29" s="40"/>
      <c r="AE29" s="40"/>
    </row>
    <row r="30" spans="1:31" x14ac:dyDescent="0.25">
      <c r="A30" s="40"/>
      <c r="B30" s="52"/>
      <c r="C30" s="52"/>
      <c r="D30" s="52"/>
      <c r="E30" s="102"/>
      <c r="F30" s="102"/>
      <c r="G30" s="102"/>
      <c r="H30" s="102"/>
      <c r="I30" s="102"/>
      <c r="J30" s="52"/>
      <c r="K30" s="52"/>
      <c r="L30" s="52"/>
      <c r="M30" s="52"/>
      <c r="N30" s="52"/>
      <c r="O30" s="52"/>
      <c r="P30" s="52"/>
      <c r="Q30" s="52"/>
      <c r="R30" s="52"/>
      <c r="S30" s="52"/>
      <c r="T30" s="52"/>
      <c r="U30" s="73"/>
      <c r="V30" s="73"/>
      <c r="W30" s="73"/>
      <c r="X30" s="73"/>
      <c r="Y30" s="73"/>
      <c r="Z30" s="73"/>
      <c r="AA30" s="40"/>
      <c r="AB30" s="40"/>
      <c r="AC30" s="40"/>
      <c r="AD30" s="40"/>
      <c r="AE30" s="40"/>
    </row>
    <row r="31" spans="1:31" x14ac:dyDescent="0.25">
      <c r="A31" s="40"/>
      <c r="B31" s="52"/>
      <c r="C31" s="52" t="s">
        <v>64</v>
      </c>
      <c r="D31" s="76" t="str">
        <f>IF(D21="Leasingaftale",'Baggrundsdata for leasing'!B33,IF(D23="Varmepumper",'Baggrundsdata for leasing'!D33,IF(D23="Andet",'Baggrundsdata for leasing'!F33,"--")))</f>
        <v>--</v>
      </c>
      <c r="E31" s="77"/>
      <c r="F31" s="78"/>
      <c r="G31" s="78"/>
      <c r="H31" s="78"/>
      <c r="I31" s="78"/>
      <c r="J31" s="52"/>
      <c r="K31" s="52"/>
      <c r="L31" s="52"/>
      <c r="M31" s="52"/>
      <c r="N31" s="52"/>
      <c r="O31" s="52"/>
      <c r="P31" s="52"/>
      <c r="Q31" s="52"/>
      <c r="R31" s="52"/>
      <c r="S31" s="52"/>
      <c r="T31" s="52"/>
      <c r="U31" s="73"/>
      <c r="V31" s="73"/>
      <c r="W31" s="73"/>
      <c r="X31" s="73"/>
      <c r="Y31" s="73"/>
      <c r="Z31" s="73"/>
      <c r="AA31" s="40"/>
      <c r="AB31" s="40"/>
      <c r="AC31" s="40"/>
      <c r="AD31" s="40"/>
      <c r="AE31" s="40"/>
    </row>
    <row r="32" spans="1:31" ht="44.45" customHeight="1" thickBot="1" x14ac:dyDescent="0.3">
      <c r="A32" s="40"/>
      <c r="B32" s="52"/>
      <c r="C32" s="52"/>
      <c r="D32" s="79"/>
      <c r="E32" s="80"/>
      <c r="F32" s="80"/>
      <c r="G32" s="81"/>
      <c r="H32" s="82"/>
      <c r="I32" s="81"/>
      <c r="J32" s="52"/>
      <c r="K32" s="52"/>
      <c r="L32" s="52"/>
      <c r="M32" s="52"/>
      <c r="N32" s="52"/>
      <c r="O32" s="52"/>
      <c r="P32" s="52"/>
      <c r="Q32" s="52"/>
      <c r="R32" s="52"/>
      <c r="S32" s="52"/>
      <c r="T32" s="52"/>
      <c r="U32" s="73"/>
      <c r="V32" s="73"/>
      <c r="W32" s="73"/>
      <c r="X32" s="73"/>
      <c r="Y32" s="73"/>
      <c r="Z32" s="73"/>
      <c r="AA32" s="40"/>
      <c r="AB32" s="40"/>
      <c r="AC32" s="40"/>
      <c r="AD32" s="40"/>
      <c r="AE32" s="40"/>
    </row>
    <row r="33" spans="1:31" x14ac:dyDescent="0.25">
      <c r="A33" s="40"/>
      <c r="B33" s="52"/>
      <c r="C33" s="62" t="s">
        <v>62</v>
      </c>
      <c r="D33" s="33"/>
      <c r="E33" s="34"/>
      <c r="F33" s="34"/>
      <c r="G33" s="34"/>
      <c r="H33" s="34"/>
      <c r="I33" s="34"/>
      <c r="J33" s="31"/>
      <c r="K33" s="31"/>
      <c r="L33" s="31"/>
      <c r="M33" s="31"/>
      <c r="N33" s="31"/>
      <c r="O33" s="31"/>
      <c r="P33" s="31"/>
      <c r="Q33" s="31"/>
      <c r="R33" s="31"/>
      <c r="S33" s="32"/>
      <c r="T33" s="63"/>
      <c r="U33" s="73"/>
      <c r="V33" s="73"/>
      <c r="W33" s="73"/>
      <c r="X33" s="73"/>
      <c r="Y33" s="73"/>
      <c r="Z33" s="73"/>
      <c r="AA33" s="40"/>
      <c r="AB33" s="40"/>
      <c r="AC33" s="40"/>
      <c r="AD33" s="40"/>
      <c r="AE33" s="40"/>
    </row>
    <row r="34" spans="1:31" ht="15.75" thickBot="1" x14ac:dyDescent="0.3">
      <c r="A34" s="40"/>
      <c r="B34" s="52"/>
      <c r="C34" s="64" t="s">
        <v>7</v>
      </c>
      <c r="D34" s="65">
        <v>0</v>
      </c>
      <c r="E34" s="65">
        <v>1</v>
      </c>
      <c r="F34" s="65">
        <v>2</v>
      </c>
      <c r="G34" s="65">
        <v>3</v>
      </c>
      <c r="H34" s="65">
        <v>4</v>
      </c>
      <c r="I34" s="65">
        <v>5</v>
      </c>
      <c r="J34" s="65">
        <v>6</v>
      </c>
      <c r="K34" s="65">
        <v>7</v>
      </c>
      <c r="L34" s="65">
        <v>8</v>
      </c>
      <c r="M34" s="65">
        <v>9</v>
      </c>
      <c r="N34" s="65">
        <v>10</v>
      </c>
      <c r="O34" s="65">
        <v>11</v>
      </c>
      <c r="P34" s="65">
        <v>12</v>
      </c>
      <c r="Q34" s="65">
        <v>13</v>
      </c>
      <c r="R34" s="65">
        <v>14</v>
      </c>
      <c r="S34" s="66">
        <v>15</v>
      </c>
      <c r="T34" s="63"/>
      <c r="U34" s="73"/>
      <c r="V34" s="73"/>
      <c r="W34" s="73"/>
      <c r="X34" s="73"/>
      <c r="Y34" s="73"/>
      <c r="Z34" s="73"/>
      <c r="AA34" s="40"/>
      <c r="AB34" s="40"/>
      <c r="AC34" s="40"/>
      <c r="AD34" s="40"/>
      <c r="AE34" s="40"/>
    </row>
    <row r="35" spans="1:31" ht="15.75" thickBot="1" x14ac:dyDescent="0.3">
      <c r="A35" s="40"/>
      <c r="B35" s="52"/>
      <c r="C35" s="67" t="s">
        <v>63</v>
      </c>
      <c r="D35" s="68">
        <f>D33/(1+0.035)^D34</f>
        <v>0</v>
      </c>
      <c r="E35" s="68">
        <f t="shared" ref="E35" si="1">E33/(1+0.035)^E34</f>
        <v>0</v>
      </c>
      <c r="F35" s="68">
        <f t="shared" ref="F35" si="2">F33/(1+0.035)^F34</f>
        <v>0</v>
      </c>
      <c r="G35" s="68">
        <f t="shared" ref="G35" si="3">G33/(1+0.035)^G34</f>
        <v>0</v>
      </c>
      <c r="H35" s="68">
        <f t="shared" ref="H35" si="4">H33/(1+0.035)^H34</f>
        <v>0</v>
      </c>
      <c r="I35" s="68">
        <f t="shared" ref="I35" si="5">I33/(1+0.035)^I34</f>
        <v>0</v>
      </c>
      <c r="J35" s="68">
        <f t="shared" ref="J35" si="6">J33/(1+0.035)^J34</f>
        <v>0</v>
      </c>
      <c r="K35" s="68">
        <f t="shared" ref="K35" si="7">K33/(1+0.035)^K34</f>
        <v>0</v>
      </c>
      <c r="L35" s="68">
        <f t="shared" ref="L35" si="8">L33/(1+0.035)^L34</f>
        <v>0</v>
      </c>
      <c r="M35" s="68">
        <f t="shared" ref="M35" si="9">M33/(1+0.035)^M34</f>
        <v>0</v>
      </c>
      <c r="N35" s="68">
        <f t="shared" ref="N35" si="10">N33/(1+0.035)^N34</f>
        <v>0</v>
      </c>
      <c r="O35" s="68">
        <f t="shared" ref="O35" si="11">O33/(1+0.035)^O34</f>
        <v>0</v>
      </c>
      <c r="P35" s="68">
        <f t="shared" ref="P35" si="12">P33/(1+0.035)^P34</f>
        <v>0</v>
      </c>
      <c r="Q35" s="68">
        <f t="shared" ref="Q35" si="13">Q33/(1+0.035)^Q34</f>
        <v>0</v>
      </c>
      <c r="R35" s="68">
        <f t="shared" ref="R35" si="14">R33/(1+0.035)^R34</f>
        <v>0</v>
      </c>
      <c r="S35" s="69">
        <f>S33/(1+0.035)^S34</f>
        <v>0</v>
      </c>
      <c r="T35" s="70"/>
      <c r="U35" s="73"/>
      <c r="V35" s="73"/>
      <c r="W35" s="73"/>
      <c r="X35" s="73"/>
      <c r="Y35" s="73"/>
      <c r="Z35" s="73"/>
      <c r="AA35" s="40"/>
      <c r="AB35" s="40"/>
      <c r="AC35" s="40"/>
      <c r="AD35" s="40"/>
      <c r="AE35" s="40"/>
    </row>
    <row r="36" spans="1:31" ht="98.1" customHeight="1" x14ac:dyDescent="0.25">
      <c r="A36" s="40"/>
      <c r="B36" s="52"/>
      <c r="C36" s="52"/>
      <c r="D36" s="52"/>
      <c r="E36" s="52"/>
      <c r="F36" s="52"/>
      <c r="G36" s="52"/>
      <c r="H36" s="52"/>
      <c r="I36" s="52"/>
      <c r="J36" s="52"/>
      <c r="K36" s="52"/>
      <c r="L36" s="52"/>
      <c r="M36" s="52"/>
      <c r="N36" s="52"/>
      <c r="O36" s="52"/>
      <c r="P36" s="52"/>
      <c r="Q36" s="52"/>
      <c r="R36" s="52"/>
      <c r="S36" s="52"/>
      <c r="T36" s="52"/>
      <c r="U36" s="73"/>
      <c r="V36" s="73"/>
      <c r="W36" s="73"/>
      <c r="X36" s="73"/>
      <c r="Y36" s="73"/>
      <c r="Z36" s="73"/>
      <c r="AA36" s="40"/>
      <c r="AB36" s="40"/>
      <c r="AC36" s="40"/>
      <c r="AD36" s="40"/>
      <c r="AE36" s="40"/>
    </row>
    <row r="37" spans="1:31" ht="14.45" customHeight="1" x14ac:dyDescent="0.25">
      <c r="A37" s="40"/>
      <c r="B37" s="40"/>
      <c r="C37" s="40"/>
      <c r="D37" s="40"/>
      <c r="E37" s="40"/>
      <c r="F37" s="40"/>
      <c r="G37" s="40"/>
      <c r="H37" s="40"/>
      <c r="I37" s="40"/>
      <c r="J37" s="40"/>
      <c r="K37" s="40"/>
      <c r="L37" s="40"/>
      <c r="M37" s="40"/>
      <c r="N37" s="40"/>
      <c r="O37" s="40"/>
      <c r="P37" s="40"/>
      <c r="Q37" s="40"/>
      <c r="R37" s="40"/>
      <c r="S37" s="40"/>
      <c r="T37" s="40"/>
      <c r="U37" s="73"/>
      <c r="V37" s="73"/>
      <c r="W37" s="73"/>
      <c r="X37" s="73"/>
      <c r="Y37" s="73"/>
      <c r="Z37" s="73"/>
      <c r="AA37" s="40"/>
      <c r="AB37" s="40"/>
      <c r="AC37" s="40"/>
      <c r="AD37" s="40"/>
      <c r="AE37" s="40"/>
    </row>
    <row r="38" spans="1:31" ht="33.6"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8" customHeight="1" x14ac:dyDescent="0.25">
      <c r="A39" s="40"/>
      <c r="B39" s="43" t="s">
        <v>48</v>
      </c>
      <c r="C39" s="43"/>
      <c r="D39" s="43"/>
      <c r="E39" s="43"/>
      <c r="F39" s="43"/>
      <c r="G39" s="43"/>
      <c r="H39" s="43"/>
      <c r="I39" s="43"/>
      <c r="J39" s="43"/>
      <c r="K39" s="43"/>
      <c r="L39" s="43"/>
      <c r="M39" s="43"/>
      <c r="N39" s="43"/>
      <c r="O39" s="43"/>
      <c r="P39" s="43"/>
      <c r="Q39" s="43"/>
      <c r="R39" s="40"/>
      <c r="S39" s="40"/>
      <c r="T39" s="40"/>
      <c r="U39" s="40"/>
      <c r="V39" s="40"/>
      <c r="W39" s="40"/>
      <c r="X39" s="40"/>
      <c r="Y39" s="40"/>
      <c r="Z39" s="40"/>
      <c r="AA39" s="40"/>
      <c r="AB39" s="40"/>
      <c r="AC39" s="40"/>
      <c r="AD39" s="40"/>
      <c r="AE39" s="40"/>
    </row>
    <row r="40" spans="1:31" x14ac:dyDescent="0.25">
      <c r="A40" s="40"/>
      <c r="B40" s="52"/>
      <c r="C40" s="52"/>
      <c r="D40" s="52"/>
      <c r="E40" s="52"/>
      <c r="F40" s="52"/>
      <c r="G40" s="52"/>
      <c r="H40" s="52"/>
      <c r="I40" s="52"/>
      <c r="J40" s="52"/>
      <c r="K40" s="52"/>
      <c r="L40" s="52"/>
      <c r="M40" s="52"/>
      <c r="N40" s="52"/>
      <c r="O40" s="52"/>
      <c r="P40" s="52"/>
      <c r="Q40" s="52"/>
      <c r="R40" s="52"/>
      <c r="S40" s="52"/>
      <c r="T40" s="52"/>
      <c r="U40" s="73"/>
      <c r="V40" s="73"/>
      <c r="W40" s="73"/>
      <c r="X40" s="73"/>
      <c r="Y40" s="73"/>
      <c r="Z40" s="73"/>
      <c r="AA40" s="40"/>
      <c r="AB40" s="40"/>
      <c r="AC40" s="40"/>
      <c r="AD40" s="40"/>
      <c r="AE40" s="40"/>
    </row>
    <row r="41" spans="1:31" ht="27.75" customHeight="1" x14ac:dyDescent="0.25">
      <c r="A41" s="40"/>
      <c r="B41" s="52"/>
      <c r="C41" s="98" t="s">
        <v>73</v>
      </c>
      <c r="D41" s="103"/>
      <c r="E41" s="104" t="s">
        <v>39</v>
      </c>
      <c r="F41" s="52"/>
      <c r="G41" s="52"/>
      <c r="H41" s="52"/>
      <c r="I41" s="52"/>
      <c r="J41" s="52"/>
      <c r="K41" s="52"/>
      <c r="L41" s="52"/>
      <c r="M41" s="52"/>
      <c r="N41" s="52"/>
      <c r="O41" s="52"/>
      <c r="P41" s="52"/>
      <c r="Q41" s="52"/>
      <c r="R41" s="52"/>
      <c r="S41" s="52"/>
      <c r="T41" s="52"/>
      <c r="U41" s="73"/>
      <c r="V41" s="73"/>
      <c r="W41" s="73"/>
      <c r="X41" s="73"/>
      <c r="Y41" s="73"/>
      <c r="Z41" s="73"/>
      <c r="AA41" s="40"/>
      <c r="AB41" s="40"/>
      <c r="AC41" s="40"/>
      <c r="AD41" s="40"/>
      <c r="AE41" s="40"/>
    </row>
    <row r="42" spans="1:31" ht="12" customHeight="1" x14ac:dyDescent="0.25">
      <c r="A42" s="40"/>
      <c r="B42" s="52"/>
      <c r="C42" s="52"/>
      <c r="D42" s="52"/>
      <c r="E42" s="52"/>
      <c r="F42" s="52"/>
      <c r="G42" s="52"/>
      <c r="H42" s="52"/>
      <c r="I42" s="52"/>
      <c r="J42" s="52"/>
      <c r="K42" s="52"/>
      <c r="L42" s="52"/>
      <c r="M42" s="52"/>
      <c r="N42" s="52"/>
      <c r="O42" s="52"/>
      <c r="P42" s="52"/>
      <c r="Q42" s="52"/>
      <c r="R42" s="52"/>
      <c r="S42" s="52"/>
      <c r="T42" s="52"/>
      <c r="U42" s="73"/>
      <c r="V42" s="73"/>
      <c r="W42" s="73"/>
      <c r="X42" s="73"/>
      <c r="Y42" s="73"/>
      <c r="Z42" s="73"/>
      <c r="AA42" s="40"/>
      <c r="AB42" s="40"/>
      <c r="AC42" s="40"/>
      <c r="AD42" s="40"/>
      <c r="AE42" s="40"/>
    </row>
    <row r="43" spans="1:31" x14ac:dyDescent="0.25">
      <c r="A43" s="40"/>
      <c r="B43" s="52"/>
      <c r="C43" s="52"/>
      <c r="D43" s="52"/>
      <c r="E43" s="52"/>
      <c r="F43" s="52"/>
      <c r="G43" s="52"/>
      <c r="H43" s="52"/>
      <c r="I43" s="52"/>
      <c r="J43" s="52"/>
      <c r="K43" s="52"/>
      <c r="L43" s="52"/>
      <c r="M43" s="52"/>
      <c r="N43" s="52"/>
      <c r="O43" s="52"/>
      <c r="P43" s="52"/>
      <c r="Q43" s="52"/>
      <c r="R43" s="52"/>
      <c r="S43" s="52"/>
      <c r="T43" s="52"/>
      <c r="U43" s="73"/>
      <c r="V43" s="73"/>
      <c r="W43" s="73"/>
      <c r="X43" s="73"/>
      <c r="Y43" s="73"/>
      <c r="Z43" s="73"/>
      <c r="AA43" s="40"/>
      <c r="AB43" s="40"/>
      <c r="AC43" s="40"/>
      <c r="AD43" s="40"/>
      <c r="AE43" s="40"/>
    </row>
    <row r="44" spans="1:31" hidden="1" x14ac:dyDescent="0.25">
      <c r="A44" s="40"/>
      <c r="B44" s="52"/>
      <c r="C44" s="52"/>
      <c r="D44" s="52"/>
      <c r="E44" s="52"/>
      <c r="F44" s="52"/>
      <c r="G44" s="52"/>
      <c r="H44" s="52"/>
      <c r="I44" s="52"/>
      <c r="J44" s="52"/>
      <c r="K44" s="52"/>
      <c r="L44" s="52"/>
      <c r="M44" s="52"/>
      <c r="N44" s="52"/>
      <c r="O44" s="52"/>
      <c r="P44" s="52"/>
      <c r="Q44" s="52"/>
      <c r="R44" s="52"/>
      <c r="S44" s="52"/>
      <c r="T44" s="52"/>
      <c r="U44" s="73"/>
      <c r="V44" s="73"/>
      <c r="W44" s="73"/>
      <c r="X44" s="73"/>
      <c r="Y44" s="73"/>
      <c r="Z44" s="73"/>
      <c r="AA44" s="40"/>
      <c r="AB44" s="40"/>
      <c r="AC44" s="40"/>
      <c r="AD44" s="40"/>
      <c r="AE44" s="40"/>
    </row>
    <row r="45" spans="1:31" ht="17.4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1" ht="18" customHeight="1" x14ac:dyDescent="0.25">
      <c r="A46" s="40"/>
      <c r="B46" s="43" t="s">
        <v>47</v>
      </c>
      <c r="C46" s="43"/>
      <c r="D46" s="43"/>
      <c r="E46" s="43"/>
      <c r="F46" s="43"/>
      <c r="G46" s="43"/>
      <c r="H46" s="43"/>
      <c r="I46" s="43"/>
      <c r="J46" s="43"/>
      <c r="K46" s="43"/>
      <c r="L46" s="43"/>
      <c r="M46" s="43"/>
      <c r="N46" s="43"/>
      <c r="O46" s="43"/>
      <c r="P46" s="43"/>
      <c r="Q46" s="43"/>
      <c r="R46" s="40"/>
      <c r="S46" s="40"/>
      <c r="T46" s="40"/>
      <c r="U46" s="40"/>
      <c r="V46" s="40"/>
      <c r="W46" s="40"/>
      <c r="X46" s="40"/>
      <c r="Y46" s="40"/>
      <c r="Z46" s="40"/>
      <c r="AA46" s="40"/>
      <c r="AB46" s="40"/>
      <c r="AC46" s="40"/>
      <c r="AD46" s="40"/>
      <c r="AE46" s="40"/>
    </row>
    <row r="47" spans="1:31" x14ac:dyDescent="0.25">
      <c r="A47" s="40"/>
      <c r="B47" s="52"/>
      <c r="C47" s="52"/>
      <c r="D47" s="52"/>
      <c r="E47" s="52"/>
      <c r="F47" s="52"/>
      <c r="G47" s="52"/>
      <c r="H47" s="52"/>
      <c r="I47" s="52"/>
      <c r="J47" s="52"/>
      <c r="K47" s="52"/>
      <c r="L47" s="52"/>
      <c r="M47" s="52"/>
      <c r="N47" s="52"/>
      <c r="O47" s="52"/>
      <c r="P47" s="52"/>
      <c r="Q47" s="52"/>
      <c r="R47" s="52"/>
      <c r="S47" s="52"/>
      <c r="T47" s="52"/>
      <c r="U47" s="73"/>
      <c r="V47" s="73"/>
      <c r="W47" s="73"/>
      <c r="X47" s="73"/>
      <c r="Y47" s="73"/>
      <c r="Z47" s="73"/>
      <c r="AA47" s="40"/>
      <c r="AB47" s="40"/>
      <c r="AC47" s="40"/>
      <c r="AD47" s="40"/>
      <c r="AE47" s="40"/>
    </row>
    <row r="48" spans="1:31" x14ac:dyDescent="0.25">
      <c r="A48" s="40"/>
      <c r="B48" s="52"/>
      <c r="C48" s="52" t="s">
        <v>74</v>
      </c>
      <c r="D48" s="99" t="e">
        <f>D12-D31+D41</f>
        <v>#VALUE!</v>
      </c>
      <c r="E48" s="52"/>
      <c r="F48" s="100" t="s">
        <v>77</v>
      </c>
      <c r="G48" s="100"/>
      <c r="H48" s="100"/>
      <c r="I48" s="100"/>
      <c r="J48" s="100"/>
      <c r="K48" s="100"/>
      <c r="L48" s="101"/>
      <c r="M48" s="101"/>
      <c r="N48" s="52"/>
      <c r="O48" s="52"/>
      <c r="P48" s="52"/>
      <c r="Q48" s="52"/>
      <c r="R48" s="52"/>
      <c r="S48" s="52"/>
      <c r="T48" s="52"/>
      <c r="U48" s="73"/>
      <c r="V48" s="73"/>
      <c r="W48" s="73"/>
      <c r="X48" s="73"/>
      <c r="Y48" s="73"/>
      <c r="Z48" s="73"/>
      <c r="AA48" s="40"/>
      <c r="AB48" s="40"/>
      <c r="AC48" s="40"/>
      <c r="AD48" s="40"/>
      <c r="AE48" s="40"/>
    </row>
    <row r="49" spans="1:31" x14ac:dyDescent="0.25">
      <c r="A49" s="40"/>
      <c r="B49" s="52"/>
      <c r="C49" s="83" t="s">
        <v>75</v>
      </c>
      <c r="D49" s="99">
        <f>D12+D41</f>
        <v>0</v>
      </c>
      <c r="E49" s="52"/>
      <c r="F49" s="100" t="s">
        <v>76</v>
      </c>
      <c r="G49" s="100"/>
      <c r="H49" s="100"/>
      <c r="I49" s="100"/>
      <c r="J49" s="100"/>
      <c r="K49" s="100"/>
      <c r="L49" s="101"/>
      <c r="M49" s="101"/>
      <c r="N49" s="52"/>
      <c r="O49" s="52"/>
      <c r="P49" s="52"/>
      <c r="Q49" s="52"/>
      <c r="R49" s="52"/>
      <c r="S49" s="52"/>
      <c r="T49" s="52"/>
      <c r="U49" s="73"/>
      <c r="V49" s="73"/>
      <c r="W49" s="73"/>
      <c r="X49" s="73"/>
      <c r="Y49" s="73"/>
      <c r="Z49" s="73"/>
      <c r="AA49" s="40"/>
      <c r="AB49" s="40"/>
      <c r="AC49" s="40"/>
      <c r="AD49" s="40"/>
      <c r="AE49" s="40"/>
    </row>
    <row r="50" spans="1:31" x14ac:dyDescent="0.25">
      <c r="A50" s="40"/>
      <c r="B50" s="52"/>
      <c r="C50" s="52"/>
      <c r="D50" s="52"/>
      <c r="E50" s="52"/>
      <c r="F50" s="52"/>
      <c r="G50" s="52"/>
      <c r="H50" s="52"/>
      <c r="I50" s="52"/>
      <c r="J50" s="52"/>
      <c r="K50" s="52"/>
      <c r="L50" s="52"/>
      <c r="M50" s="52"/>
      <c r="N50" s="52"/>
      <c r="O50" s="52"/>
      <c r="P50" s="52"/>
      <c r="Q50" s="52"/>
      <c r="R50" s="52"/>
      <c r="S50" s="52"/>
      <c r="T50" s="52"/>
      <c r="U50" s="73"/>
      <c r="V50" s="73"/>
      <c r="W50" s="73"/>
      <c r="X50" s="73"/>
      <c r="Y50" s="73"/>
      <c r="Z50" s="73"/>
      <c r="AA50" s="40"/>
      <c r="AB50" s="40"/>
      <c r="AC50" s="40"/>
      <c r="AD50" s="40"/>
      <c r="AE50" s="40"/>
    </row>
    <row r="51" spans="1:31" ht="33.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row>
    <row r="52" spans="1:31" ht="17.45" customHeight="1" x14ac:dyDescent="0.25">
      <c r="A52" s="84"/>
      <c r="B52" s="84"/>
    </row>
  </sheetData>
  <sheetProtection algorithmName="SHA-512" hashValue="v5BIH/hexFqkR7nxo0oYa695QyZyjFIAPgnN83y7JRpI4pgWmidrvify4HCfNyVWZ9zv3Q/9JgRQPUWPOMLsdw==" saltValue="dfsoYwk72mfTLu/axcaFng==" spinCount="100000" sheet="1" objects="1" scenarios="1" selectLockedCells="1"/>
  <mergeCells count="1">
    <mergeCell ref="E21:M21"/>
  </mergeCells>
  <conditionalFormatting sqref="C33:S33 C34:T35">
    <cfRule type="expression" dxfId="33" priority="21">
      <formula>$D$21="Anskaffelsespris"</formula>
    </cfRule>
  </conditionalFormatting>
  <conditionalFormatting sqref="D23 D25">
    <cfRule type="expression" dxfId="32" priority="20">
      <formula>$D$21="Leasingaftale"</formula>
    </cfRule>
  </conditionalFormatting>
  <conditionalFormatting sqref="D25">
    <cfRule type="expression" dxfId="31" priority="18">
      <formula>$D$23="Andet"</formula>
    </cfRule>
  </conditionalFormatting>
  <conditionalFormatting sqref="D27">
    <cfRule type="expression" dxfId="30" priority="19">
      <formula>$D$23&lt;&gt;"Andet"</formula>
    </cfRule>
  </conditionalFormatting>
  <conditionalFormatting sqref="E14">
    <cfRule type="expression" dxfId="29" priority="1">
      <formula>$D$11&gt;=$E$15</formula>
    </cfRule>
  </conditionalFormatting>
  <conditionalFormatting sqref="E33">
    <cfRule type="expression" dxfId="28" priority="36">
      <formula>$D$11&gt;=$E$34</formula>
    </cfRule>
  </conditionalFormatting>
  <conditionalFormatting sqref="F14">
    <cfRule type="expression" dxfId="27" priority="2">
      <formula>$D$11&gt;=$F$15</formula>
    </cfRule>
  </conditionalFormatting>
  <conditionalFormatting sqref="F33">
    <cfRule type="expression" dxfId="26" priority="35">
      <formula>$D$11&gt;=$F$34</formula>
    </cfRule>
  </conditionalFormatting>
  <conditionalFormatting sqref="G14">
    <cfRule type="expression" dxfId="25" priority="3">
      <formula>$D$11&gt;=$G$15</formula>
    </cfRule>
  </conditionalFormatting>
  <conditionalFormatting sqref="G33">
    <cfRule type="expression" dxfId="24" priority="34">
      <formula>$D$11&gt;=$G$34</formula>
    </cfRule>
  </conditionalFormatting>
  <conditionalFormatting sqref="H14">
    <cfRule type="expression" dxfId="23" priority="4">
      <formula>$D$11&gt;=$H$15</formula>
    </cfRule>
  </conditionalFormatting>
  <conditionalFormatting sqref="H33">
    <cfRule type="expression" dxfId="22" priority="33">
      <formula>$D$11&gt;=$H$34</formula>
    </cfRule>
  </conditionalFormatting>
  <conditionalFormatting sqref="I14">
    <cfRule type="expression" dxfId="21" priority="5">
      <formula>$D$11&gt;=$I$15</formula>
    </cfRule>
  </conditionalFormatting>
  <conditionalFormatting sqref="I33">
    <cfRule type="expression" dxfId="20" priority="32">
      <formula>$D$11&gt;=$I$34</formula>
    </cfRule>
  </conditionalFormatting>
  <conditionalFormatting sqref="J14">
    <cfRule type="expression" dxfId="19" priority="6">
      <formula>$D$11&gt;=$J$15</formula>
    </cfRule>
  </conditionalFormatting>
  <conditionalFormatting sqref="J33">
    <cfRule type="expression" dxfId="18" priority="31">
      <formula>$D$11&gt;=$J$34</formula>
    </cfRule>
  </conditionalFormatting>
  <conditionalFormatting sqref="K14">
    <cfRule type="expression" dxfId="17" priority="7">
      <formula>$D$11&gt;=$K$15</formula>
    </cfRule>
  </conditionalFormatting>
  <conditionalFormatting sqref="K33">
    <cfRule type="expression" dxfId="16" priority="30">
      <formula>$D$11&gt;=$K$34</formula>
    </cfRule>
  </conditionalFormatting>
  <conditionalFormatting sqref="L14">
    <cfRule type="expression" dxfId="15" priority="8">
      <formula>$D$11&gt;=$L$15</formula>
    </cfRule>
  </conditionalFormatting>
  <conditionalFormatting sqref="L33">
    <cfRule type="expression" dxfId="14" priority="29">
      <formula>$D$11&gt;=$L$34</formula>
    </cfRule>
  </conditionalFormatting>
  <conditionalFormatting sqref="M14">
    <cfRule type="expression" dxfId="13" priority="9">
      <formula>$D$11&gt;=$M$15</formula>
    </cfRule>
  </conditionalFormatting>
  <conditionalFormatting sqref="M33">
    <cfRule type="expression" dxfId="12" priority="28">
      <formula>$D$11&gt;=$M$34</formula>
    </cfRule>
  </conditionalFormatting>
  <conditionalFormatting sqref="N14">
    <cfRule type="expression" dxfId="11" priority="46">
      <formula>$D$11&gt;=$N$15</formula>
    </cfRule>
  </conditionalFormatting>
  <conditionalFormatting sqref="N33">
    <cfRule type="expression" dxfId="10" priority="27">
      <formula>$D$11&gt;=$N$34</formula>
    </cfRule>
  </conditionalFormatting>
  <conditionalFormatting sqref="O14">
    <cfRule type="expression" dxfId="9" priority="47">
      <formula>$D$11&gt;=$O$15</formula>
    </cfRule>
  </conditionalFormatting>
  <conditionalFormatting sqref="O33">
    <cfRule type="expression" dxfId="8" priority="26">
      <formula>$D$11&gt;=$O$34</formula>
    </cfRule>
  </conditionalFormatting>
  <conditionalFormatting sqref="P14">
    <cfRule type="expression" dxfId="7" priority="49">
      <formula>$D$11&gt;=$P$15</formula>
    </cfRule>
  </conditionalFormatting>
  <conditionalFormatting sqref="P33">
    <cfRule type="expression" dxfId="6" priority="25">
      <formula>$D$11&gt;=$P$34</formula>
    </cfRule>
  </conditionalFormatting>
  <conditionalFormatting sqref="Q14">
    <cfRule type="expression" dxfId="5" priority="50">
      <formula>$D$11&gt;=$Q$15</formula>
    </cfRule>
  </conditionalFormatting>
  <conditionalFormatting sqref="Q33">
    <cfRule type="expression" dxfId="4" priority="24">
      <formula>$D$11&gt;=$Q$34</formula>
    </cfRule>
  </conditionalFormatting>
  <conditionalFormatting sqref="R14">
    <cfRule type="expression" dxfId="3" priority="51">
      <formula>$D$11&gt;=$R$15</formula>
    </cfRule>
  </conditionalFormatting>
  <conditionalFormatting sqref="R33">
    <cfRule type="expression" dxfId="2" priority="23">
      <formula>$D$11&gt;=$R$34</formula>
    </cfRule>
  </conditionalFormatting>
  <conditionalFormatting sqref="S14">
    <cfRule type="expression" dxfId="1" priority="53">
      <formula>$D$11=$S$15</formula>
    </cfRule>
  </conditionalFormatting>
  <conditionalFormatting sqref="S33">
    <cfRule type="expression" dxfId="0" priority="22">
      <formula>$D$11&gt;=$S$34</formula>
    </cfRule>
  </conditionalFormatting>
  <dataValidations count="2">
    <dataValidation type="list" allowBlank="1" showInputMessage="1" showErrorMessage="1" sqref="D21" xr:uid="{00000000-0002-0000-0100-000000000000}">
      <formula1>"Leasingaftale,Anskaffelsespris"</formula1>
    </dataValidation>
    <dataValidation type="list" allowBlank="1" showInputMessage="1" showErrorMessage="1" sqref="D23" xr:uid="{00000000-0002-0000-0100-000001000000}">
      <formula1>"Varmepumper, Andet"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4"/>
  <sheetViews>
    <sheetView workbookViewId="0">
      <selection activeCell="C16" sqref="C16"/>
    </sheetView>
  </sheetViews>
  <sheetFormatPr defaultColWidth="8.7109375" defaultRowHeight="15" x14ac:dyDescent="0.25"/>
  <cols>
    <col min="1" max="1" width="8.7109375" style="42"/>
    <col min="2" max="2" width="43.42578125" style="42" customWidth="1"/>
    <col min="3" max="3" width="14.5703125" style="42" bestFit="1" customWidth="1"/>
    <col min="4" max="16384" width="8.7109375" style="42"/>
  </cols>
  <sheetData>
    <row r="1" spans="1:20" x14ac:dyDescent="0.25">
      <c r="A1" s="40"/>
      <c r="B1" s="40"/>
      <c r="C1" s="41" t="s">
        <v>32</v>
      </c>
      <c r="D1" s="40"/>
      <c r="E1" s="40"/>
      <c r="F1" s="40"/>
      <c r="G1" s="40"/>
      <c r="H1" s="40"/>
      <c r="I1" s="40"/>
      <c r="J1" s="40"/>
      <c r="K1" s="40"/>
      <c r="L1" s="40"/>
      <c r="M1" s="40"/>
      <c r="N1" s="40"/>
      <c r="O1" s="40"/>
      <c r="P1" s="40"/>
      <c r="Q1" s="40"/>
      <c r="R1" s="40"/>
      <c r="S1" s="40"/>
    </row>
    <row r="2" spans="1:20" x14ac:dyDescent="0.25">
      <c r="A2" s="40"/>
      <c r="B2" s="40"/>
      <c r="C2" s="41" t="s">
        <v>33</v>
      </c>
      <c r="D2" s="40"/>
      <c r="E2" s="40"/>
      <c r="F2" s="40"/>
      <c r="G2" s="40"/>
      <c r="H2" s="40"/>
      <c r="I2" s="40"/>
      <c r="J2" s="40"/>
      <c r="K2" s="40"/>
      <c r="L2" s="40"/>
      <c r="M2" s="40"/>
      <c r="N2" s="40"/>
      <c r="O2" s="40"/>
      <c r="P2" s="40"/>
      <c r="Q2" s="40"/>
      <c r="R2" s="40"/>
      <c r="S2" s="40"/>
    </row>
    <row r="3" spans="1:20" x14ac:dyDescent="0.25">
      <c r="A3" s="40"/>
      <c r="B3" s="40"/>
      <c r="C3" s="41"/>
      <c r="D3" s="40"/>
      <c r="E3" s="40"/>
      <c r="F3" s="40"/>
      <c r="G3" s="40"/>
      <c r="H3" s="40"/>
      <c r="I3" s="40"/>
      <c r="J3" s="40"/>
      <c r="K3" s="40"/>
      <c r="L3" s="40"/>
      <c r="M3" s="40"/>
      <c r="N3" s="40"/>
      <c r="O3" s="40"/>
      <c r="P3" s="40"/>
      <c r="Q3" s="40"/>
      <c r="R3" s="40"/>
      <c r="S3" s="40"/>
    </row>
    <row r="4" spans="1:20" ht="18" x14ac:dyDescent="0.25">
      <c r="A4" s="40"/>
      <c r="B4" s="43" t="s">
        <v>32</v>
      </c>
      <c r="C4" s="40"/>
      <c r="D4" s="40"/>
      <c r="E4" s="40"/>
      <c r="F4" s="40"/>
      <c r="G4" s="40"/>
      <c r="H4" s="40"/>
      <c r="I4" s="40"/>
      <c r="J4" s="40"/>
      <c r="K4" s="40"/>
      <c r="L4" s="40"/>
      <c r="M4" s="40"/>
      <c r="N4" s="40"/>
      <c r="O4" s="40"/>
      <c r="P4" s="40"/>
      <c r="Q4" s="40"/>
      <c r="R4" s="40" t="str">
        <f>Information!O4</f>
        <v>vers. 02.03 2026</v>
      </c>
      <c r="S4" s="40"/>
    </row>
    <row r="5" spans="1:20" ht="18" x14ac:dyDescent="0.25">
      <c r="A5" s="44"/>
      <c r="B5" s="44"/>
      <c r="C5" s="45"/>
      <c r="D5" s="45"/>
      <c r="E5" s="45"/>
      <c r="F5" s="45"/>
      <c r="G5" s="45"/>
      <c r="H5" s="45"/>
      <c r="I5" s="45"/>
      <c r="J5" s="45"/>
      <c r="K5" s="45"/>
      <c r="L5" s="45"/>
      <c r="M5" s="45"/>
      <c r="N5" s="45"/>
      <c r="O5" s="45"/>
      <c r="P5" s="45"/>
      <c r="Q5" s="45"/>
      <c r="R5" s="45"/>
      <c r="S5" s="45"/>
      <c r="T5" s="105"/>
    </row>
    <row r="6" spans="1:20" ht="15" customHeight="1" x14ac:dyDescent="0.25">
      <c r="A6" s="40"/>
      <c r="B6" s="112" t="s">
        <v>69</v>
      </c>
      <c r="C6" s="112"/>
      <c r="D6" s="112"/>
      <c r="E6" s="112"/>
      <c r="F6" s="112"/>
      <c r="G6" s="112"/>
      <c r="H6" s="112"/>
      <c r="I6" s="112"/>
      <c r="J6" s="112"/>
      <c r="K6" s="112"/>
      <c r="L6" s="112"/>
      <c r="M6" s="112"/>
      <c r="N6" s="112"/>
      <c r="O6" s="112"/>
      <c r="P6" s="112"/>
      <c r="Q6" s="112"/>
      <c r="R6" s="112"/>
      <c r="S6" s="112"/>
    </row>
    <row r="7" spans="1:20" ht="15" customHeight="1" x14ac:dyDescent="0.25">
      <c r="A7" s="40"/>
      <c r="B7" s="112"/>
      <c r="C7" s="112"/>
      <c r="D7" s="112"/>
      <c r="E7" s="112"/>
      <c r="F7" s="112"/>
      <c r="G7" s="112"/>
      <c r="H7" s="112"/>
      <c r="I7" s="112"/>
      <c r="J7" s="112"/>
      <c r="K7" s="112"/>
      <c r="L7" s="112"/>
      <c r="M7" s="112"/>
      <c r="N7" s="112"/>
      <c r="O7" s="112"/>
      <c r="P7" s="112"/>
      <c r="Q7" s="112"/>
      <c r="R7" s="112"/>
      <c r="S7" s="112"/>
    </row>
    <row r="8" spans="1:20" ht="15" customHeight="1" x14ac:dyDescent="0.25">
      <c r="A8" s="40"/>
      <c r="B8" s="112"/>
      <c r="C8" s="112"/>
      <c r="D8" s="112"/>
      <c r="E8" s="112"/>
      <c r="F8" s="112"/>
      <c r="G8" s="112"/>
      <c r="H8" s="112"/>
      <c r="I8" s="112"/>
      <c r="J8" s="112"/>
      <c r="K8" s="112"/>
      <c r="L8" s="112"/>
      <c r="M8" s="112"/>
      <c r="N8" s="112"/>
      <c r="O8" s="112"/>
      <c r="P8" s="112"/>
      <c r="Q8" s="112"/>
      <c r="R8" s="112"/>
      <c r="S8" s="112"/>
    </row>
    <row r="9" spans="1:20" x14ac:dyDescent="0.25">
      <c r="A9" s="40"/>
      <c r="B9" s="55" t="s">
        <v>67</v>
      </c>
      <c r="C9" s="86" t="e">
        <f>'Leasing i Erhvervspuljen'!D48</f>
        <v>#VALUE!</v>
      </c>
      <c r="D9" s="55"/>
      <c r="E9" s="55"/>
      <c r="F9" s="55"/>
      <c r="G9" s="55"/>
      <c r="H9" s="55"/>
      <c r="I9" s="55"/>
      <c r="J9" s="117" t="s">
        <v>68</v>
      </c>
      <c r="K9" s="117"/>
      <c r="L9" s="117"/>
      <c r="M9" s="55"/>
      <c r="N9" s="55"/>
      <c r="O9" s="55"/>
      <c r="P9" s="55"/>
      <c r="Q9" s="55"/>
      <c r="R9" s="55"/>
      <c r="S9" s="113"/>
    </row>
    <row r="10" spans="1:20" x14ac:dyDescent="0.25">
      <c r="A10" s="40"/>
      <c r="B10" s="55" t="s">
        <v>66</v>
      </c>
      <c r="C10" s="86">
        <f>'Leasing i Erhvervspuljen'!D41</f>
        <v>0</v>
      </c>
      <c r="D10" s="55"/>
      <c r="E10" s="55"/>
      <c r="F10" s="55"/>
      <c r="G10" s="55"/>
      <c r="H10" s="55"/>
      <c r="I10" s="55"/>
      <c r="J10" s="55"/>
      <c r="K10" s="55"/>
      <c r="L10" s="55"/>
      <c r="M10" s="55"/>
      <c r="N10" s="55"/>
      <c r="O10" s="55"/>
      <c r="P10" s="55"/>
      <c r="Q10" s="55"/>
      <c r="R10" s="55"/>
      <c r="S10" s="113"/>
    </row>
    <row r="11" spans="1:20" x14ac:dyDescent="0.25">
      <c r="A11" s="40"/>
      <c r="B11" s="59" t="s">
        <v>70</v>
      </c>
      <c r="C11" s="35"/>
      <c r="D11" s="55"/>
      <c r="E11" s="55"/>
      <c r="F11" s="55"/>
      <c r="G11" s="55"/>
      <c r="H11" s="55"/>
      <c r="I11" s="55"/>
      <c r="J11" s="55"/>
      <c r="K11" s="55"/>
      <c r="L11" s="55"/>
      <c r="M11" s="55"/>
      <c r="N11" s="55"/>
      <c r="O11" s="55"/>
      <c r="P11" s="55"/>
      <c r="Q11" s="55"/>
      <c r="R11" s="55"/>
      <c r="S11" s="113"/>
    </row>
    <row r="12" spans="1:20" x14ac:dyDescent="0.25">
      <c r="A12" s="40"/>
      <c r="B12" s="55" t="s">
        <v>27</v>
      </c>
      <c r="C12" s="107"/>
      <c r="D12" s="55"/>
      <c r="E12" s="55"/>
      <c r="F12" s="55"/>
      <c r="G12" s="55"/>
      <c r="H12" s="55"/>
      <c r="I12" s="55"/>
      <c r="J12" s="55"/>
      <c r="K12" s="55"/>
      <c r="L12" s="55"/>
      <c r="M12" s="55"/>
      <c r="N12" s="55"/>
      <c r="O12" s="55"/>
      <c r="P12" s="55"/>
      <c r="Q12" s="55"/>
      <c r="R12" s="55"/>
      <c r="S12" s="113"/>
    </row>
    <row r="13" spans="1:20" ht="18.75" customHeight="1" x14ac:dyDescent="0.25">
      <c r="A13" s="40"/>
      <c r="B13" s="55" t="s">
        <v>71</v>
      </c>
      <c r="C13" s="87">
        <f>C11-SUM(C19:R19)</f>
        <v>0</v>
      </c>
      <c r="D13" s="59"/>
      <c r="E13" s="55"/>
      <c r="F13" s="55"/>
      <c r="G13" s="55"/>
      <c r="H13" s="55"/>
      <c r="I13" s="55"/>
      <c r="J13" s="55"/>
      <c r="K13" s="55"/>
      <c r="L13" s="55"/>
      <c r="M13" s="55"/>
      <c r="N13" s="55"/>
      <c r="O13" s="55"/>
      <c r="P13" s="55"/>
      <c r="Q13" s="55"/>
      <c r="R13" s="55"/>
      <c r="S13" s="114"/>
    </row>
    <row r="14" spans="1:20" ht="18.75" customHeight="1" x14ac:dyDescent="0.25">
      <c r="A14" s="40"/>
      <c r="B14" s="55"/>
      <c r="C14" s="55"/>
      <c r="D14" s="59"/>
      <c r="E14" s="55"/>
      <c r="F14" s="55"/>
      <c r="G14" s="55"/>
      <c r="H14" s="55"/>
      <c r="I14" s="55"/>
      <c r="J14" s="55"/>
      <c r="K14" s="55"/>
      <c r="L14" s="55"/>
      <c r="M14" s="55"/>
      <c r="N14" s="55"/>
      <c r="O14" s="55"/>
      <c r="P14" s="55"/>
      <c r="Q14" s="55"/>
      <c r="R14" s="55"/>
      <c r="S14" s="114"/>
    </row>
    <row r="15" spans="1:20" x14ac:dyDescent="0.25">
      <c r="A15" s="40"/>
      <c r="B15" s="61" t="s">
        <v>8</v>
      </c>
      <c r="C15" s="55"/>
      <c r="D15" s="55"/>
      <c r="E15" s="55"/>
      <c r="F15" s="55"/>
      <c r="G15" s="55"/>
      <c r="H15" s="55"/>
      <c r="I15" s="55"/>
      <c r="J15" s="55"/>
      <c r="K15" s="55"/>
      <c r="L15" s="55"/>
      <c r="M15" s="55"/>
      <c r="N15" s="55"/>
      <c r="O15" s="55"/>
      <c r="P15" s="55"/>
      <c r="Q15" s="55"/>
      <c r="R15" s="55"/>
      <c r="S15" s="114"/>
    </row>
    <row r="16" spans="1:20" x14ac:dyDescent="0.25">
      <c r="A16" s="40"/>
      <c r="B16" s="88" t="s">
        <v>72</v>
      </c>
      <c r="C16" s="36"/>
      <c r="D16" s="37"/>
      <c r="E16" s="37"/>
      <c r="F16" s="37"/>
      <c r="G16" s="37"/>
      <c r="H16" s="37"/>
      <c r="I16" s="37"/>
      <c r="J16" s="37"/>
      <c r="K16" s="37"/>
      <c r="L16" s="37"/>
      <c r="M16" s="37"/>
      <c r="N16" s="37"/>
      <c r="O16" s="37"/>
      <c r="P16" s="37"/>
      <c r="Q16" s="37"/>
      <c r="R16" s="38"/>
      <c r="S16" s="114"/>
    </row>
    <row r="17" spans="1:19" x14ac:dyDescent="0.25">
      <c r="A17" s="40"/>
      <c r="B17" s="89" t="s">
        <v>70</v>
      </c>
      <c r="C17" s="90">
        <f>$C$12*C16</f>
        <v>0</v>
      </c>
      <c r="D17" s="90">
        <f t="shared" ref="D17:R17" si="0">$C$12*D16</f>
        <v>0</v>
      </c>
      <c r="E17" s="90">
        <f t="shared" si="0"/>
        <v>0</v>
      </c>
      <c r="F17" s="90">
        <f t="shared" si="0"/>
        <v>0</v>
      </c>
      <c r="G17" s="90">
        <f t="shared" si="0"/>
        <v>0</v>
      </c>
      <c r="H17" s="90">
        <f t="shared" si="0"/>
        <v>0</v>
      </c>
      <c r="I17" s="90">
        <f t="shared" si="0"/>
        <v>0</v>
      </c>
      <c r="J17" s="90">
        <f t="shared" si="0"/>
        <v>0</v>
      </c>
      <c r="K17" s="90">
        <f t="shared" si="0"/>
        <v>0</v>
      </c>
      <c r="L17" s="90">
        <f t="shared" si="0"/>
        <v>0</v>
      </c>
      <c r="M17" s="90">
        <f t="shared" si="0"/>
        <v>0</v>
      </c>
      <c r="N17" s="90">
        <f t="shared" si="0"/>
        <v>0</v>
      </c>
      <c r="O17" s="90">
        <f t="shared" si="0"/>
        <v>0</v>
      </c>
      <c r="P17" s="90">
        <f t="shared" si="0"/>
        <v>0</v>
      </c>
      <c r="Q17" s="90">
        <f t="shared" si="0"/>
        <v>0</v>
      </c>
      <c r="R17" s="91">
        <f t="shared" si="0"/>
        <v>0</v>
      </c>
      <c r="S17" s="114"/>
    </row>
    <row r="18" spans="1:19" ht="15.75" thickBot="1" x14ac:dyDescent="0.3">
      <c r="A18" s="40"/>
      <c r="B18" s="92" t="s">
        <v>7</v>
      </c>
      <c r="C18" s="93">
        <v>0</v>
      </c>
      <c r="D18" s="93">
        <v>1</v>
      </c>
      <c r="E18" s="93">
        <v>2</v>
      </c>
      <c r="F18" s="93">
        <v>3</v>
      </c>
      <c r="G18" s="93">
        <v>4</v>
      </c>
      <c r="H18" s="93">
        <v>5</v>
      </c>
      <c r="I18" s="93">
        <v>6</v>
      </c>
      <c r="J18" s="93">
        <v>7</v>
      </c>
      <c r="K18" s="93">
        <v>8</v>
      </c>
      <c r="L18" s="93">
        <v>9</v>
      </c>
      <c r="M18" s="93">
        <v>10</v>
      </c>
      <c r="N18" s="93">
        <v>11</v>
      </c>
      <c r="O18" s="93">
        <v>12</v>
      </c>
      <c r="P18" s="93">
        <v>13</v>
      </c>
      <c r="Q18" s="93">
        <v>14</v>
      </c>
      <c r="R18" s="94">
        <v>15</v>
      </c>
      <c r="S18" s="114"/>
    </row>
    <row r="19" spans="1:19" x14ac:dyDescent="0.25">
      <c r="A19" s="40"/>
      <c r="B19" s="95" t="s">
        <v>28</v>
      </c>
      <c r="C19" s="96">
        <f>C17</f>
        <v>0</v>
      </c>
      <c r="D19" s="96">
        <f>D17</f>
        <v>0</v>
      </c>
      <c r="E19" s="96">
        <f t="shared" ref="E19:R19" si="1">E17</f>
        <v>0</v>
      </c>
      <c r="F19" s="96">
        <f t="shared" si="1"/>
        <v>0</v>
      </c>
      <c r="G19" s="96">
        <f t="shared" si="1"/>
        <v>0</v>
      </c>
      <c r="H19" s="96">
        <f t="shared" si="1"/>
        <v>0</v>
      </c>
      <c r="I19" s="96">
        <f t="shared" si="1"/>
        <v>0</v>
      </c>
      <c r="J19" s="96">
        <f t="shared" si="1"/>
        <v>0</v>
      </c>
      <c r="K19" s="96">
        <f t="shared" si="1"/>
        <v>0</v>
      </c>
      <c r="L19" s="96">
        <f t="shared" si="1"/>
        <v>0</v>
      </c>
      <c r="M19" s="96">
        <f t="shared" si="1"/>
        <v>0</v>
      </c>
      <c r="N19" s="96">
        <f t="shared" si="1"/>
        <v>0</v>
      </c>
      <c r="O19" s="96">
        <f t="shared" si="1"/>
        <v>0</v>
      </c>
      <c r="P19" s="96">
        <f t="shared" si="1"/>
        <v>0</v>
      </c>
      <c r="Q19" s="96">
        <f t="shared" si="1"/>
        <v>0</v>
      </c>
      <c r="R19" s="97">
        <f t="shared" si="1"/>
        <v>0</v>
      </c>
      <c r="S19" s="71"/>
    </row>
    <row r="20" spans="1:19" x14ac:dyDescent="0.25">
      <c r="A20" s="40"/>
      <c r="B20" s="40"/>
      <c r="C20" s="40"/>
      <c r="D20" s="40"/>
      <c r="E20" s="40"/>
      <c r="F20" s="40"/>
      <c r="G20" s="40"/>
      <c r="H20" s="40"/>
      <c r="I20" s="40"/>
      <c r="J20" s="40"/>
      <c r="K20" s="40"/>
      <c r="L20" s="40"/>
      <c r="M20" s="40"/>
      <c r="N20" s="40"/>
      <c r="O20" s="40"/>
      <c r="P20" s="40"/>
      <c r="Q20" s="40"/>
      <c r="R20" s="40"/>
      <c r="S20" s="40"/>
    </row>
    <row r="21" spans="1:19" ht="18" x14ac:dyDescent="0.25">
      <c r="A21" s="40"/>
      <c r="B21" s="115"/>
      <c r="C21" s="115"/>
      <c r="D21" s="115"/>
      <c r="E21" s="115"/>
      <c r="F21" s="115"/>
      <c r="G21" s="115"/>
      <c r="H21" s="115"/>
      <c r="I21" s="115"/>
      <c r="J21" s="115"/>
      <c r="K21" s="115"/>
      <c r="L21" s="115"/>
      <c r="M21" s="115"/>
      <c r="N21" s="115"/>
      <c r="O21" s="115"/>
      <c r="P21" s="115"/>
      <c r="Q21" s="40"/>
      <c r="R21" s="43"/>
      <c r="S21" s="40"/>
    </row>
    <row r="34" spans="2:16" ht="18" x14ac:dyDescent="0.25">
      <c r="B34" s="116"/>
      <c r="C34" s="116"/>
      <c r="D34" s="116"/>
      <c r="E34" s="116"/>
      <c r="F34" s="116"/>
      <c r="G34" s="116"/>
      <c r="H34" s="116"/>
      <c r="I34" s="116"/>
      <c r="J34" s="116"/>
      <c r="K34" s="116"/>
      <c r="L34" s="116"/>
      <c r="M34" s="116"/>
      <c r="N34" s="116"/>
      <c r="O34" s="116"/>
      <c r="P34" s="116"/>
    </row>
  </sheetData>
  <sheetProtection algorithmName="SHA-512" hashValue="01zcoe3Tm1xReA9iYTejNlfAzJCQpQNRYO77uIY83Hm1VzAAln1K3tI8UI+a+bBoKOD+cC7ukIO9WTaB2KobsQ==" saltValue="ZLpeSpcvuQfMdh+Re2zJUA==" spinCount="100000" sheet="1" objects="1" scenarios="1" selectLockedCells="1"/>
  <mergeCells count="5">
    <mergeCell ref="B6:S8"/>
    <mergeCell ref="S9:S18"/>
    <mergeCell ref="B21:P21"/>
    <mergeCell ref="B34:P34"/>
    <mergeCell ref="J9:L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G42"/>
  <sheetViews>
    <sheetView workbookViewId="0">
      <selection activeCell="B21" sqref="B21"/>
    </sheetView>
  </sheetViews>
  <sheetFormatPr defaultRowHeight="15" x14ac:dyDescent="0.25"/>
  <cols>
    <col min="1" max="1" width="37.7109375" bestFit="1" customWidth="1"/>
    <col min="4" max="4" width="12.85546875" bestFit="1" customWidth="1"/>
    <col min="6" max="6" width="16.28515625" bestFit="1" customWidth="1"/>
  </cols>
  <sheetData>
    <row r="4" spans="1:7" x14ac:dyDescent="0.25">
      <c r="A4" t="s">
        <v>19</v>
      </c>
    </row>
    <row r="6" spans="1:7" x14ac:dyDescent="0.25">
      <c r="A6" t="s">
        <v>11</v>
      </c>
      <c r="B6" s="24">
        <v>3.5000000000000003E-2</v>
      </c>
    </row>
    <row r="9" spans="1:7" x14ac:dyDescent="0.25">
      <c r="G9" s="25"/>
    </row>
    <row r="10" spans="1:7" x14ac:dyDescent="0.25">
      <c r="A10" t="s">
        <v>12</v>
      </c>
    </row>
    <row r="11" spans="1:7" x14ac:dyDescent="0.25">
      <c r="B11" t="s">
        <v>13</v>
      </c>
    </row>
    <row r="12" spans="1:7" x14ac:dyDescent="0.25">
      <c r="B12" t="s">
        <v>14</v>
      </c>
    </row>
    <row r="16" spans="1:7" x14ac:dyDescent="0.25">
      <c r="A16" t="s">
        <v>20</v>
      </c>
    </row>
    <row r="17" spans="1:6" x14ac:dyDescent="0.25">
      <c r="B17" t="s">
        <v>22</v>
      </c>
      <c r="C17" t="s">
        <v>21</v>
      </c>
    </row>
    <row r="18" spans="1:6" x14ac:dyDescent="0.25">
      <c r="A18" t="s">
        <v>41</v>
      </c>
      <c r="B18">
        <f>0.06*7.45*10^3</f>
        <v>447</v>
      </c>
      <c r="C18" t="s">
        <v>55</v>
      </c>
    </row>
    <row r="19" spans="1:6" x14ac:dyDescent="0.25">
      <c r="B19">
        <v>0.06</v>
      </c>
      <c r="C19" t="s">
        <v>36</v>
      </c>
    </row>
    <row r="20" spans="1:6" x14ac:dyDescent="0.25">
      <c r="A20" t="s">
        <v>56</v>
      </c>
      <c r="B20">
        <f>B18*'Leasing i Erhvervspuljen'!D25*1.5*B21</f>
        <v>0</v>
      </c>
      <c r="C20" t="s">
        <v>57</v>
      </c>
    </row>
    <row r="21" spans="1:6" x14ac:dyDescent="0.25">
      <c r="A21" t="s">
        <v>51</v>
      </c>
      <c r="B21">
        <v>4</v>
      </c>
    </row>
    <row r="23" spans="1:6" x14ac:dyDescent="0.25">
      <c r="A23" t="s">
        <v>23</v>
      </c>
    </row>
    <row r="24" spans="1:6" x14ac:dyDescent="0.25">
      <c r="A24" t="s">
        <v>24</v>
      </c>
      <c r="B24" s="25">
        <v>0.3</v>
      </c>
    </row>
    <row r="25" spans="1:6" x14ac:dyDescent="0.25">
      <c r="A25" t="s">
        <v>25</v>
      </c>
      <c r="B25" s="25">
        <v>0.4</v>
      </c>
    </row>
    <row r="26" spans="1:6" x14ac:dyDescent="0.25">
      <c r="A26" t="s">
        <v>26</v>
      </c>
      <c r="B26" s="25">
        <v>0.5</v>
      </c>
    </row>
    <row r="31" spans="1:6" x14ac:dyDescent="0.25">
      <c r="A31" t="s">
        <v>16</v>
      </c>
    </row>
    <row r="32" spans="1:6" x14ac:dyDescent="0.25">
      <c r="B32" t="s">
        <v>31</v>
      </c>
      <c r="D32" t="s">
        <v>30</v>
      </c>
      <c r="F32" t="s">
        <v>18</v>
      </c>
    </row>
    <row r="33" spans="1:6" x14ac:dyDescent="0.25">
      <c r="A33" t="s">
        <v>42</v>
      </c>
      <c r="B33">
        <f>SUM('Leasing i Erhvervspuljen'!D35:S35)</f>
        <v>0</v>
      </c>
      <c r="D33" t="e">
        <f>('Leasing i Erhvervspuljen'!D25*B18*B21)/'Leasing i Erhvervspuljen'!D10*'Leasing i Erhvervspuljen'!D12</f>
        <v>#DIV/0!</v>
      </c>
      <c r="F33" s="26" t="e">
        <f>'Leasing i Erhvervspuljen'!D27/'Leasing i Erhvervspuljen'!D10*'Leasing i Erhvervspuljen'!D12</f>
        <v>#DIV/0!</v>
      </c>
    </row>
    <row r="34" spans="1:6" x14ac:dyDescent="0.25">
      <c r="A34" t="s">
        <v>50</v>
      </c>
      <c r="B34">
        <f>'Leasing i Erhvervspuljen'!D16-'Leasing i Erhvervspuljen'!D35</f>
        <v>0</v>
      </c>
      <c r="D34" s="26" t="e">
        <f>'Leasing i Erhvervspuljen'!D16-'Leasing i Erhvervspuljen'!D25*'Baggrundsdata for leasing'!B18*10^-3/'Leasing i Erhvervspuljen'!D10*'Leasing i Erhvervspuljen'!D16</f>
        <v>#DIV/0!</v>
      </c>
      <c r="F34" t="e">
        <f>'Leasing i Erhvervspuljen'!D16-'Leasing i Erhvervspuljen'!D16*'Leasing i Erhvervspuljen'!D27/'Leasing i Erhvervspuljen'!D10</f>
        <v>#DIV/0!</v>
      </c>
    </row>
    <row r="39" spans="1:6" x14ac:dyDescent="0.25">
      <c r="A39" t="s">
        <v>52</v>
      </c>
    </row>
    <row r="41" spans="1:6" x14ac:dyDescent="0.25">
      <c r="A41" t="s">
        <v>53</v>
      </c>
      <c r="B41" s="25">
        <v>0.18</v>
      </c>
    </row>
    <row r="42" spans="1:6" x14ac:dyDescent="0.25">
      <c r="A42" t="s">
        <v>54</v>
      </c>
      <c r="B42" s="24">
        <v>3.5000000000000003E-2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workbookViewId="0">
      <selection activeCell="G19" sqref="G19"/>
    </sheetView>
  </sheetViews>
  <sheetFormatPr defaultRowHeight="15" x14ac:dyDescent="0.25"/>
  <sheetData>
    <row r="1" spans="1:15" x14ac:dyDescent="0.25">
      <c r="A1" s="2"/>
      <c r="B1" s="3"/>
      <c r="C1" s="3"/>
      <c r="D1" s="3"/>
      <c r="E1" s="3"/>
      <c r="F1" s="3"/>
      <c r="G1" s="3"/>
      <c r="H1" s="4"/>
      <c r="I1" s="4"/>
      <c r="J1" s="5"/>
      <c r="K1" s="5"/>
      <c r="L1" s="5"/>
      <c r="M1" s="1"/>
      <c r="N1" s="6"/>
      <c r="O1" s="5"/>
    </row>
    <row r="2" spans="1:15" x14ac:dyDescent="0.25">
      <c r="A2" s="1"/>
      <c r="B2" s="109" t="s">
        <v>3</v>
      </c>
      <c r="C2" s="109"/>
      <c r="D2" s="109"/>
      <c r="E2" s="109"/>
      <c r="F2" s="109"/>
      <c r="G2" s="109"/>
      <c r="H2" s="109"/>
      <c r="I2" s="109"/>
      <c r="J2" s="109"/>
      <c r="K2" s="109"/>
      <c r="L2" s="109"/>
      <c r="M2" s="109"/>
      <c r="N2" s="7"/>
      <c r="O2" s="8"/>
    </row>
    <row r="3" spans="1:15" ht="18" x14ac:dyDescent="0.25">
      <c r="A3" s="9"/>
      <c r="B3" s="109"/>
      <c r="C3" s="109"/>
      <c r="D3" s="109"/>
      <c r="E3" s="109"/>
      <c r="F3" s="109"/>
      <c r="G3" s="109"/>
      <c r="H3" s="109"/>
      <c r="I3" s="109"/>
      <c r="J3" s="109"/>
      <c r="K3" s="109"/>
      <c r="L3" s="109"/>
      <c r="M3" s="109"/>
      <c r="N3" s="8"/>
      <c r="O3" s="8"/>
    </row>
    <row r="4" spans="1:15" ht="18" x14ac:dyDescent="0.25">
      <c r="A4" s="9"/>
      <c r="B4" s="10"/>
      <c r="C4" s="10"/>
      <c r="D4" s="10"/>
      <c r="E4" s="10"/>
      <c r="F4" s="10"/>
      <c r="G4" s="10"/>
      <c r="H4" s="1"/>
      <c r="I4" s="11"/>
      <c r="J4" s="11"/>
      <c r="K4" s="11"/>
      <c r="L4" s="11"/>
      <c r="M4" s="11"/>
      <c r="N4" s="8"/>
      <c r="O4" s="12" t="s">
        <v>34</v>
      </c>
    </row>
    <row r="5" spans="1:15" x14ac:dyDescent="0.25">
      <c r="A5" s="13"/>
      <c r="B5" s="13"/>
      <c r="C5" s="13"/>
      <c r="D5" s="13"/>
      <c r="E5" s="13"/>
      <c r="F5" s="13"/>
      <c r="G5" s="13"/>
      <c r="H5" s="13"/>
      <c r="I5" s="13"/>
      <c r="J5" s="13"/>
      <c r="K5" s="13"/>
      <c r="L5" s="13"/>
      <c r="M5" s="13"/>
      <c r="N5" s="13"/>
      <c r="O5" s="13"/>
    </row>
    <row r="6" spans="1:15" x14ac:dyDescent="0.25">
      <c r="A6" s="1"/>
      <c r="B6" s="1"/>
      <c r="C6" s="1"/>
      <c r="D6" s="1"/>
      <c r="E6" s="1"/>
      <c r="F6" s="1"/>
      <c r="G6" s="1"/>
      <c r="H6" s="1"/>
      <c r="I6" s="1"/>
      <c r="J6" s="1"/>
      <c r="K6" s="1"/>
      <c r="L6" s="1"/>
      <c r="M6" s="1"/>
      <c r="N6" s="1"/>
      <c r="O6" s="1"/>
    </row>
    <row r="7" spans="1:15" x14ac:dyDescent="0.25">
      <c r="A7" s="14"/>
      <c r="B7" s="14"/>
      <c r="C7" s="15"/>
      <c r="D7" s="16"/>
      <c r="E7" s="16"/>
      <c r="F7" s="16"/>
      <c r="G7" s="16"/>
      <c r="H7" s="16"/>
      <c r="I7" s="16"/>
      <c r="J7" s="17"/>
      <c r="K7" s="16"/>
      <c r="L7" s="16"/>
      <c r="M7" s="16"/>
      <c r="N7" s="16"/>
      <c r="O7" s="16"/>
    </row>
    <row r="8" spans="1:15" x14ac:dyDescent="0.25">
      <c r="A8" s="14"/>
      <c r="B8" s="14"/>
      <c r="C8" s="110" t="s">
        <v>29</v>
      </c>
      <c r="D8" s="110"/>
      <c r="E8" s="110"/>
      <c r="F8" s="110"/>
      <c r="G8" s="110"/>
      <c r="H8" s="110"/>
      <c r="I8" s="110"/>
      <c r="J8" s="110"/>
      <c r="K8" s="110"/>
      <c r="L8" s="110"/>
      <c r="M8" s="110"/>
      <c r="N8" s="110"/>
      <c r="O8" s="16"/>
    </row>
    <row r="9" spans="1:15" ht="235.5" customHeight="1" x14ac:dyDescent="0.25">
      <c r="A9" s="18"/>
      <c r="B9" s="1"/>
      <c r="C9" s="110"/>
      <c r="D9" s="110"/>
      <c r="E9" s="110"/>
      <c r="F9" s="110"/>
      <c r="G9" s="110"/>
      <c r="H9" s="110"/>
      <c r="I9" s="110"/>
      <c r="J9" s="110"/>
      <c r="K9" s="110"/>
      <c r="L9" s="110"/>
      <c r="M9" s="110"/>
      <c r="N9" s="110"/>
      <c r="O9" s="1"/>
    </row>
    <row r="10" spans="1:15" ht="33" customHeight="1" x14ac:dyDescent="0.3">
      <c r="A10" s="18"/>
      <c r="B10" s="19">
        <v>1</v>
      </c>
      <c r="C10" s="118" t="s">
        <v>4</v>
      </c>
      <c r="D10" s="118"/>
      <c r="E10" s="118"/>
      <c r="F10" s="118"/>
      <c r="G10" s="118"/>
      <c r="H10" s="118"/>
      <c r="I10" s="118"/>
      <c r="J10" s="118"/>
      <c r="K10" s="118"/>
      <c r="L10" s="1"/>
      <c r="M10" s="1"/>
      <c r="N10" s="1"/>
      <c r="O10" s="1"/>
    </row>
    <row r="11" spans="1:15" x14ac:dyDescent="0.25">
      <c r="A11" s="18"/>
      <c r="B11" s="21"/>
      <c r="C11" s="110" t="s">
        <v>0</v>
      </c>
      <c r="D11" s="110"/>
      <c r="E11" s="110"/>
      <c r="F11" s="110"/>
      <c r="G11" s="110"/>
      <c r="H11" s="110"/>
      <c r="I11" s="110"/>
      <c r="J11" s="110"/>
      <c r="K11" s="110"/>
      <c r="L11" s="110"/>
      <c r="M11" s="110"/>
      <c r="N11" s="110"/>
      <c r="O11" s="1"/>
    </row>
    <row r="12" spans="1:15" x14ac:dyDescent="0.25">
      <c r="A12" s="18"/>
      <c r="B12" s="1"/>
      <c r="C12" s="1"/>
      <c r="D12" s="1"/>
      <c r="E12" s="1"/>
      <c r="F12" s="1"/>
      <c r="G12" s="1"/>
      <c r="H12" s="1"/>
      <c r="I12" s="1"/>
      <c r="J12" s="1"/>
      <c r="K12" s="1"/>
      <c r="L12" s="1"/>
      <c r="M12" s="1"/>
      <c r="N12" s="1"/>
      <c r="O12" s="1"/>
    </row>
    <row r="13" spans="1:15" ht="18.75" x14ac:dyDescent="0.3">
      <c r="A13" s="18"/>
      <c r="B13" s="19">
        <v>2</v>
      </c>
      <c r="C13" s="118" t="s">
        <v>5</v>
      </c>
      <c r="D13" s="118"/>
      <c r="E13" s="118"/>
      <c r="F13" s="118"/>
      <c r="G13" s="118"/>
      <c r="H13" s="118"/>
      <c r="I13" s="118"/>
      <c r="J13" s="118"/>
      <c r="K13" s="118"/>
      <c r="L13" s="118"/>
      <c r="M13" s="118"/>
      <c r="N13" s="118"/>
      <c r="O13" s="1"/>
    </row>
    <row r="14" spans="1:15" x14ac:dyDescent="0.25">
      <c r="A14" s="18"/>
      <c r="B14" s="21"/>
      <c r="C14" s="110" t="s">
        <v>1</v>
      </c>
      <c r="D14" s="110"/>
      <c r="E14" s="110"/>
      <c r="F14" s="110"/>
      <c r="G14" s="110"/>
      <c r="H14" s="110"/>
      <c r="I14" s="110"/>
      <c r="J14" s="110"/>
      <c r="K14" s="110"/>
      <c r="L14" s="110"/>
      <c r="M14" s="110"/>
      <c r="N14" s="110"/>
      <c r="O14" s="1"/>
    </row>
    <row r="15" spans="1:15" ht="18.75" x14ac:dyDescent="0.3">
      <c r="A15" s="18"/>
      <c r="B15" s="22"/>
      <c r="C15" s="23"/>
      <c r="D15" s="1"/>
      <c r="E15" s="1"/>
      <c r="F15" s="1"/>
      <c r="G15" s="1"/>
      <c r="H15" s="1"/>
      <c r="I15" s="1"/>
      <c r="J15" s="1"/>
      <c r="K15" s="1"/>
      <c r="L15" s="1"/>
      <c r="M15" s="1"/>
      <c r="N15" s="1"/>
      <c r="O15" s="1"/>
    </row>
    <row r="16" spans="1:15" ht="18.75" x14ac:dyDescent="0.3">
      <c r="A16" s="18"/>
      <c r="B16" s="19">
        <v>3</v>
      </c>
      <c r="C16" s="118" t="s">
        <v>6</v>
      </c>
      <c r="D16" s="118"/>
      <c r="E16" s="118"/>
      <c r="F16" s="118"/>
      <c r="G16" s="118"/>
      <c r="H16" s="118"/>
      <c r="I16" s="118"/>
      <c r="J16" s="118"/>
      <c r="K16" s="118"/>
      <c r="L16" s="118"/>
      <c r="M16" s="118"/>
      <c r="N16" s="118"/>
      <c r="O16" s="1"/>
    </row>
    <row r="17" spans="1:15" x14ac:dyDescent="0.25">
      <c r="A17" s="18"/>
      <c r="B17" s="21"/>
      <c r="C17" s="110" t="s">
        <v>2</v>
      </c>
      <c r="D17" s="110"/>
      <c r="E17" s="110"/>
      <c r="F17" s="110"/>
      <c r="G17" s="110"/>
      <c r="H17" s="110"/>
      <c r="I17" s="110"/>
      <c r="J17" s="110"/>
      <c r="K17" s="110"/>
      <c r="L17" s="110"/>
      <c r="M17" s="110"/>
      <c r="N17" s="110"/>
      <c r="O17" s="1"/>
    </row>
    <row r="18" spans="1:15" ht="18.75" x14ac:dyDescent="0.3">
      <c r="A18" s="18"/>
      <c r="B18" s="22"/>
      <c r="C18" s="23"/>
      <c r="D18" s="1"/>
      <c r="E18" s="1"/>
      <c r="F18" s="1"/>
      <c r="G18" s="1"/>
      <c r="H18" s="1"/>
      <c r="I18" s="1"/>
      <c r="J18" s="1"/>
      <c r="K18" s="1"/>
      <c r="L18" s="1"/>
      <c r="M18" s="1"/>
      <c r="N18" s="1"/>
      <c r="O18" s="1"/>
    </row>
    <row r="19" spans="1:15" ht="18.75" x14ac:dyDescent="0.3">
      <c r="A19" s="18"/>
      <c r="B19" s="1"/>
      <c r="C19" s="20"/>
      <c r="D19" s="1"/>
      <c r="E19" s="1"/>
      <c r="F19" s="1"/>
      <c r="G19" s="1"/>
      <c r="H19" s="1"/>
      <c r="I19" s="1"/>
      <c r="J19" s="1"/>
      <c r="K19" s="1"/>
      <c r="L19" s="1"/>
      <c r="M19" s="1"/>
      <c r="N19" s="1"/>
      <c r="O19" s="1"/>
    </row>
    <row r="20" spans="1:15" x14ac:dyDescent="0.25">
      <c r="A20" s="18"/>
      <c r="B20" s="1"/>
      <c r="C20" s="108"/>
      <c r="D20" s="108"/>
      <c r="E20" s="108"/>
      <c r="F20" s="108"/>
      <c r="G20" s="108"/>
      <c r="H20" s="108"/>
      <c r="I20" s="108"/>
      <c r="J20" s="108"/>
      <c r="K20" s="108"/>
      <c r="L20" s="108"/>
      <c r="M20" s="108"/>
      <c r="N20" s="108"/>
      <c r="O20" s="1"/>
    </row>
    <row r="21" spans="1:15" ht="18.75" x14ac:dyDescent="0.3">
      <c r="A21" s="18"/>
      <c r="B21" s="22"/>
      <c r="C21" s="23"/>
      <c r="D21" s="1"/>
      <c r="E21" s="1"/>
      <c r="F21" s="1"/>
      <c r="G21" s="1"/>
      <c r="H21" s="1"/>
      <c r="I21" s="1"/>
      <c r="J21" s="1"/>
      <c r="K21" s="1"/>
      <c r="L21" s="1"/>
      <c r="M21" s="1"/>
      <c r="N21" s="1"/>
      <c r="O21" s="1"/>
    </row>
    <row r="22" spans="1:15" ht="18.75" x14ac:dyDescent="0.3">
      <c r="A22" s="18"/>
      <c r="B22" s="1"/>
      <c r="C22" s="20"/>
      <c r="D22" s="1"/>
      <c r="E22" s="1"/>
      <c r="F22" s="1"/>
      <c r="G22" s="1"/>
      <c r="H22" s="1"/>
      <c r="I22" s="1"/>
      <c r="J22" s="1"/>
      <c r="K22" s="1"/>
      <c r="L22" s="1"/>
      <c r="M22" s="1"/>
      <c r="N22" s="1"/>
      <c r="O22" s="1"/>
    </row>
  </sheetData>
  <mergeCells count="9">
    <mergeCell ref="C16:N16"/>
    <mergeCell ref="C17:N17"/>
    <mergeCell ref="C20:N20"/>
    <mergeCell ref="B2:M3"/>
    <mergeCell ref="C8:N9"/>
    <mergeCell ref="C10:K10"/>
    <mergeCell ref="C11:N11"/>
    <mergeCell ref="C13:N13"/>
    <mergeCell ref="C14:N14"/>
  </mergeCells>
  <hyperlinks>
    <hyperlink ref="B10:B11" location="'1'!A1" display="'1'!A1" xr:uid="{00000000-0004-0000-0400-000000000000}"/>
    <hyperlink ref="C10" location="'Tiltag 1'!A1" display="Tiltag 1 Udskiftning af varmeforsyning - Dokumenteret forbrug" xr:uid="{00000000-0004-0000-0400-000001000000}"/>
    <hyperlink ref="B13:B14" location="'1'!A1" display="'1'!A1" xr:uid="{00000000-0004-0000-0400-000002000000}"/>
    <hyperlink ref="C13" location="'Tiltag 2'!A1" display="Tiltag 2 Udskiftning af varmeforsyning - Energiforbrug beregnet via nøgletal " xr:uid="{00000000-0004-0000-0400-000003000000}"/>
    <hyperlink ref="B16:B17" location="'1'!A1" display="'1'!A1" xr:uid="{00000000-0004-0000-0400-000004000000}"/>
    <hyperlink ref="C16" location="'Tiltag 3'!A1" display="Tiltag 3 Udskifning af brændselskedler - Konventionelle grisestalde " xr:uid="{00000000-0004-0000-0400-000005000000}"/>
    <hyperlink ref="B10" location="'Tiltag 1'!A1" display="'Tiltag 1'!A1" xr:uid="{00000000-0004-0000-0400-000006000000}"/>
    <hyperlink ref="B13" location="'Tiltag 2'!A1" display="'Tiltag 2'!A1" xr:uid="{00000000-0004-0000-0400-000007000000}"/>
    <hyperlink ref="B16" location="'Tiltag 3'!A1" display="'Tiltag 3'!A1" xr:uid="{00000000-0004-0000-0400-000008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Information</vt:lpstr>
      <vt:lpstr>Leasing i Erhvervspuljen</vt:lpstr>
      <vt:lpstr>Leasing udbetalingsfane</vt:lpstr>
      <vt:lpstr>Baggrundsdata for leasing</vt:lpstr>
      <vt:lpstr>Information til investering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Regitze Jørgensen</dc:creator>
  <cp:lastModifiedBy>Anders Normann</cp:lastModifiedBy>
  <dcterms:created xsi:type="dcterms:W3CDTF">2025-01-14T06:46:08Z</dcterms:created>
  <dcterms:modified xsi:type="dcterms:W3CDTF">2026-02-16T13:45:57Z</dcterms:modified>
</cp:coreProperties>
</file>